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Rezultate " sheetId="1" r:id="rId1"/>
  </sheets>
  <externalReferences>
    <externalReference r:id="rId2"/>
  </externalReferences>
  <definedNames>
    <definedName name="_xlnm.Print_Area" localSheetId="0">'Rezultate '!$AA$2:$BC$17</definedName>
  </definedNames>
  <calcPr calcId="124519"/>
</workbook>
</file>

<file path=xl/calcChain.xml><?xml version="1.0" encoding="utf-8"?>
<calcChain xmlns="http://schemas.openxmlformats.org/spreadsheetml/2006/main">
  <c r="BB9" i="1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BC8" s="1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H7"/>
  <c r="F7"/>
  <c r="C7"/>
  <c r="BB6"/>
  <c r="BA6"/>
  <c r="AZ6"/>
  <c r="AY6"/>
  <c r="AX6"/>
  <c r="AW6"/>
  <c r="AV6"/>
  <c r="AU6"/>
  <c r="AT6"/>
  <c r="AS6"/>
  <c r="AR6"/>
  <c r="AQ6"/>
  <c r="AP6"/>
  <c r="AO6"/>
  <c r="AN6"/>
  <c r="AM6"/>
  <c r="AX16" s="1"/>
  <c r="AL6"/>
  <c r="AK6"/>
  <c r="AJ6"/>
  <c r="AI6"/>
  <c r="AH6"/>
  <c r="AG6"/>
  <c r="AF6"/>
  <c r="AE6"/>
  <c r="AD6"/>
  <c r="AC6"/>
  <c r="AB6"/>
  <c r="AA6"/>
  <c r="AL16" s="1"/>
  <c r="Z6"/>
  <c r="Y6"/>
  <c r="X6"/>
  <c r="W6"/>
  <c r="V6"/>
  <c r="U6"/>
  <c r="T6"/>
  <c r="S6"/>
  <c r="R6"/>
  <c r="Q6"/>
  <c r="P6"/>
  <c r="O6"/>
  <c r="Z16" s="1"/>
  <c r="N6"/>
  <c r="M6"/>
  <c r="L6"/>
  <c r="K6"/>
  <c r="J6"/>
  <c r="I6"/>
  <c r="H6"/>
  <c r="G6"/>
  <c r="F6"/>
  <c r="E6"/>
  <c r="D6"/>
  <c r="C6"/>
  <c r="N16" s="1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B4"/>
  <c r="BB10" s="1"/>
  <c r="BA4"/>
  <c r="AZ4"/>
  <c r="AZ10" s="1"/>
  <c r="AY4"/>
  <c r="AY10" s="1"/>
  <c r="AX4"/>
  <c r="AX10" s="1"/>
  <c r="AW4"/>
  <c r="AV4"/>
  <c r="AV10" s="1"/>
  <c r="AU4"/>
  <c r="AU10" s="1"/>
  <c r="AT4"/>
  <c r="AT10" s="1"/>
  <c r="AS4"/>
  <c r="AR4"/>
  <c r="AR10" s="1"/>
  <c r="AQ4"/>
  <c r="AQ10" s="1"/>
  <c r="AP4"/>
  <c r="AP10" s="1"/>
  <c r="AO4"/>
  <c r="AN4"/>
  <c r="AN10" s="1"/>
  <c r="AM4"/>
  <c r="AX17" s="1"/>
  <c r="AL4"/>
  <c r="AL10" s="1"/>
  <c r="AK4"/>
  <c r="AJ4"/>
  <c r="AJ10" s="1"/>
  <c r="AI4"/>
  <c r="AI10" s="1"/>
  <c r="AH4"/>
  <c r="AH10" s="1"/>
  <c r="AG4"/>
  <c r="AF4"/>
  <c r="AF10" s="1"/>
  <c r="AE4"/>
  <c r="AE10" s="1"/>
  <c r="AD4"/>
  <c r="AD10" s="1"/>
  <c r="AC4"/>
  <c r="AB4"/>
  <c r="AB10" s="1"/>
  <c r="AA4"/>
  <c r="AL17" s="1"/>
  <c r="Z4"/>
  <c r="Z10" s="1"/>
  <c r="Y4"/>
  <c r="X4"/>
  <c r="X10" s="1"/>
  <c r="W4"/>
  <c r="W10" s="1"/>
  <c r="V4"/>
  <c r="V10" s="1"/>
  <c r="U4"/>
  <c r="T4"/>
  <c r="T10" s="1"/>
  <c r="S4"/>
  <c r="S10" s="1"/>
  <c r="R4"/>
  <c r="R10" s="1"/>
  <c r="Q4"/>
  <c r="P4"/>
  <c r="P10" s="1"/>
  <c r="O4"/>
  <c r="O10" s="1"/>
  <c r="N4"/>
  <c r="N10" s="1"/>
  <c r="M4"/>
  <c r="L4"/>
  <c r="L10" s="1"/>
  <c r="K4"/>
  <c r="K10" s="1"/>
  <c r="J4"/>
  <c r="J10" s="1"/>
  <c r="I4"/>
  <c r="H4"/>
  <c r="H10" s="1"/>
  <c r="G4"/>
  <c r="G10" s="1"/>
  <c r="F4"/>
  <c r="F10" s="1"/>
  <c r="E4"/>
  <c r="D4"/>
  <c r="D10" s="1"/>
  <c r="C4"/>
  <c r="C10" s="1"/>
  <c r="AD13" l="1"/>
  <c r="AP13"/>
  <c r="F13"/>
  <c r="R13"/>
  <c r="BB13"/>
  <c r="AW11"/>
  <c r="BC6"/>
  <c r="E10"/>
  <c r="I10"/>
  <c r="I11" s="1"/>
  <c r="M10"/>
  <c r="L13" s="1"/>
  <c r="Q10"/>
  <c r="Q11" s="1"/>
  <c r="U10"/>
  <c r="Y10"/>
  <c r="Y11" s="1"/>
  <c r="AC10"/>
  <c r="AC11" s="1"/>
  <c r="AG10"/>
  <c r="AG11" s="1"/>
  <c r="AK10"/>
  <c r="AK11" s="1"/>
  <c r="AO10"/>
  <c r="AO11" s="1"/>
  <c r="AS10"/>
  <c r="AS11" s="1"/>
  <c r="AW10"/>
  <c r="AV13" s="1"/>
  <c r="BA10"/>
  <c r="AY13" s="1"/>
  <c r="D11"/>
  <c r="H11"/>
  <c r="L11"/>
  <c r="P11"/>
  <c r="T11"/>
  <c r="X11"/>
  <c r="AB11"/>
  <c r="AF11"/>
  <c r="AJ11"/>
  <c r="AN11"/>
  <c r="AR11"/>
  <c r="AV11"/>
  <c r="AZ11"/>
  <c r="Z17"/>
  <c r="BC4"/>
  <c r="C11"/>
  <c r="G11"/>
  <c r="K11"/>
  <c r="O11"/>
  <c r="S11"/>
  <c r="W11"/>
  <c r="AE11"/>
  <c r="AI11"/>
  <c r="AQ11"/>
  <c r="AU11"/>
  <c r="AY11"/>
  <c r="N17"/>
  <c r="AA10"/>
  <c r="AA11" s="1"/>
  <c r="AM10"/>
  <c r="F11"/>
  <c r="J11"/>
  <c r="N11"/>
  <c r="R11"/>
  <c r="R14" s="1"/>
  <c r="V11"/>
  <c r="Z11"/>
  <c r="AD11"/>
  <c r="AD14" s="1"/>
  <c r="AH11"/>
  <c r="AL11"/>
  <c r="AP11"/>
  <c r="AP14" s="1"/>
  <c r="AT11"/>
  <c r="AX11"/>
  <c r="BB11"/>
  <c r="BB14" s="1"/>
  <c r="F14" l="1"/>
  <c r="AV14"/>
  <c r="BC10"/>
  <c r="X14"/>
  <c r="O14"/>
  <c r="AJ14"/>
  <c r="AM13"/>
  <c r="U13"/>
  <c r="AM11"/>
  <c r="AM14" s="1"/>
  <c r="U11"/>
  <c r="U14" s="1"/>
  <c r="O13"/>
  <c r="I14"/>
  <c r="I13"/>
  <c r="X13"/>
  <c r="BA11"/>
  <c r="AY14" s="1"/>
  <c r="AS14"/>
  <c r="AS13"/>
  <c r="E11"/>
  <c r="C14" s="1"/>
  <c r="C13"/>
  <c r="AL15"/>
  <c r="AA14"/>
  <c r="AA13"/>
  <c r="AG14"/>
  <c r="AG13"/>
  <c r="M11"/>
  <c r="L14" s="1"/>
  <c r="AJ13"/>
  <c r="Z15" l="1"/>
  <c r="N15"/>
  <c r="AX15"/>
</calcChain>
</file>

<file path=xl/sharedStrings.xml><?xml version="1.0" encoding="utf-8"?>
<sst xmlns="http://schemas.openxmlformats.org/spreadsheetml/2006/main" count="79" uniqueCount="73">
  <si>
    <t>Ianuarie 2016</t>
  </si>
  <si>
    <t>Februarie 2016</t>
  </si>
  <si>
    <t>Martie 2016</t>
  </si>
  <si>
    <t>Aprilie 2016</t>
  </si>
  <si>
    <t>Mai 2016</t>
  </si>
  <si>
    <t>Iunie 2016</t>
  </si>
  <si>
    <t>Iulie 2016</t>
  </si>
  <si>
    <t>Septembrie 2016</t>
  </si>
  <si>
    <t>Octombrie 2016</t>
  </si>
  <si>
    <t>Noiembrie 2016</t>
  </si>
  <si>
    <t>Decembrie 2016</t>
  </si>
  <si>
    <t>Ianuarie 2017</t>
  </si>
  <si>
    <t>Februarie 2017</t>
  </si>
  <si>
    <t>Martie 2017</t>
  </si>
  <si>
    <t>Aprilie 2017</t>
  </si>
  <si>
    <t>Mai 2017</t>
  </si>
  <si>
    <t>Iunie 2017</t>
  </si>
  <si>
    <t>Iulie 2017</t>
  </si>
  <si>
    <t>Septembrie 2017</t>
  </si>
  <si>
    <t>Octombrie 2017</t>
  </si>
  <si>
    <t>Noiembrie 2017</t>
  </si>
  <si>
    <t>Decembrie 2017</t>
  </si>
  <si>
    <t>Ianuarie  2018</t>
  </si>
  <si>
    <t>Februarie 2018</t>
  </si>
  <si>
    <t>Martie 2018</t>
  </si>
  <si>
    <t>Aprilie 2018</t>
  </si>
  <si>
    <t>Mai 2018</t>
  </si>
  <si>
    <t>Iunie 2018</t>
  </si>
  <si>
    <t>Iulie 2018</t>
  </si>
  <si>
    <t>Septembrie 2018</t>
  </si>
  <si>
    <t>Octombrie 2018</t>
  </si>
  <si>
    <t>Noiembrie 2018</t>
  </si>
  <si>
    <t>Decembrie 2018</t>
  </si>
  <si>
    <t>Ianuarie  2019</t>
  </si>
  <si>
    <t>Februarie 2019</t>
  </si>
  <si>
    <t>Martie 2019</t>
  </si>
  <si>
    <t>Aprilie 2019</t>
  </si>
  <si>
    <t>Mai 2019</t>
  </si>
  <si>
    <t>Iunie 2019</t>
  </si>
  <si>
    <t>Iulie 2019</t>
  </si>
  <si>
    <t>Septembrie 2019</t>
  </si>
  <si>
    <t>Octombrie 2019</t>
  </si>
  <si>
    <t>Noiembrie 2019</t>
  </si>
  <si>
    <t>Decembrie 2019</t>
  </si>
  <si>
    <t>Ianuarie  2020</t>
  </si>
  <si>
    <t>Februarie 2020</t>
  </si>
  <si>
    <t>Martie 2020</t>
  </si>
  <si>
    <t>Aprilie 2020</t>
  </si>
  <si>
    <t>TOTAL</t>
  </si>
  <si>
    <t>Disponibil</t>
  </si>
  <si>
    <t xml:space="preserve">Cantitate </t>
  </si>
  <si>
    <t>Pret</t>
  </si>
  <si>
    <t>STEG</t>
  </si>
  <si>
    <t>SPOT</t>
  </si>
  <si>
    <t>Mediu ponderat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</si>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</sst>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9" fillId="0" borderId="0"/>
    <xf numFmtId="0" fontId="10" fillId="0" borderId="0"/>
    <xf numFmtId="0" fontId="10" fillId="0" borderId="0"/>
    <xf numFmtId="0" fontId="11" fillId="0" borderId="0" applyNumberFormat="0" applyFont="0" applyFill="0" applyBorder="0" applyAlignment="0" applyProtection="0"/>
    <xf numFmtId="0" fontId="1" fillId="0" borderId="0"/>
    <xf numFmtId="0" fontId="11" fillId="0" borderId="0" applyNumberFormat="0" applyFont="0" applyFill="0" applyBorder="0" applyAlignment="0" applyProtection="0"/>
    <xf numFmtId="0" fontId="11" fillId="0" borderId="0"/>
  </cellStyleXfs>
  <cellXfs count="4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3" xfId="2"/>
    <cellStyle name="Normal 3 2" xfId="3"/>
    <cellStyle name="Normal 4" xfId="4"/>
    <cellStyle name="Normal 4 2" xfId="5"/>
    <cellStyle name="Normal 4 3" xfId="6"/>
    <cellStyle name="Normal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ata%20la%20Disponibil/R%20GAZE%20NATURALE/Eduard%20Vasile/ANRE/Raportare%20Noua/Macheta%20BRM%20ANGRO_LIVRARI%20MARTI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enMediu&amp;Lung"/>
      <sheetName val="SPOT"/>
      <sheetName val="STEG"/>
      <sheetName val="Rezultate "/>
      <sheetName val="Grafic produse cumulate"/>
    </sheetNames>
    <sheetDataSet>
      <sheetData sheetId="0">
        <row r="940">
          <cell r="I940">
            <v>21200</v>
          </cell>
          <cell r="J940">
            <v>23400</v>
          </cell>
          <cell r="K940">
            <v>60100</v>
          </cell>
          <cell r="L940">
            <v>48600</v>
          </cell>
          <cell r="M940">
            <v>76600</v>
          </cell>
          <cell r="N940">
            <v>44600</v>
          </cell>
          <cell r="O940">
            <v>101400</v>
          </cell>
          <cell r="P940">
            <v>100650</v>
          </cell>
          <cell r="Q940">
            <v>178389.22999999998</v>
          </cell>
          <cell r="R940">
            <v>269929.22000000003</v>
          </cell>
          <cell r="S940">
            <v>439942.86</v>
          </cell>
          <cell r="T940">
            <v>437272.85</v>
          </cell>
          <cell r="U940">
            <v>1404019.53</v>
          </cell>
          <cell r="V940">
            <v>1339019.53</v>
          </cell>
          <cell r="W940">
            <v>1339019.56</v>
          </cell>
          <cell r="X940">
            <v>3910673.37</v>
          </cell>
          <cell r="Y940">
            <v>3361448.37</v>
          </cell>
          <cell r="Z940">
            <v>4154206.37</v>
          </cell>
          <cell r="AA940">
            <v>3863987.7</v>
          </cell>
          <cell r="AB940">
            <v>3865708.5330000003</v>
          </cell>
          <cell r="AC940">
            <v>4201908.5030000005</v>
          </cell>
          <cell r="AD940">
            <v>3730648.8660000004</v>
          </cell>
          <cell r="AE940">
            <v>3369898.8660000004</v>
          </cell>
          <cell r="AF940">
            <v>4658031.6160000004</v>
          </cell>
          <cell r="AG940">
            <v>3141489.2760000005</v>
          </cell>
          <cell r="AH940">
            <v>3126489.2760000005</v>
          </cell>
          <cell r="AI940">
            <v>3603892.9260000004</v>
          </cell>
          <cell r="AJ940">
            <v>3906425.7030000007</v>
          </cell>
          <cell r="AK940">
            <v>4492725.3030000003</v>
          </cell>
          <cell r="AL940">
            <v>4132134.1930000004</v>
          </cell>
          <cell r="AM940">
            <v>3644703.8229999999</v>
          </cell>
          <cell r="AN940">
            <v>3642982.99</v>
          </cell>
          <cell r="AO940">
            <v>3648083.0300000003</v>
          </cell>
          <cell r="AP940">
            <v>3366985.66</v>
          </cell>
          <cell r="AQ940">
            <v>4062520.66</v>
          </cell>
          <cell r="AR940">
            <v>4641570.74</v>
          </cell>
          <cell r="AS940">
            <v>3260412.290000001</v>
          </cell>
          <cell r="AT940">
            <v>3288412.290000001</v>
          </cell>
          <cell r="AU940">
            <v>3164502.290000001</v>
          </cell>
          <cell r="AV940">
            <v>3526800.5000000009</v>
          </cell>
          <cell r="AW940">
            <v>2284925.48</v>
          </cell>
          <cell r="AX940">
            <v>2377617.5</v>
          </cell>
          <cell r="AY940">
            <v>1681692.2299999997</v>
          </cell>
          <cell r="AZ940">
            <v>1561717.4999999998</v>
          </cell>
          <cell r="BA940">
            <v>2256362.5</v>
          </cell>
          <cell r="BB940">
            <v>3520268.4850000003</v>
          </cell>
          <cell r="BC940">
            <v>5907212.0750000002</v>
          </cell>
          <cell r="BD940">
            <v>6456022.0750000002</v>
          </cell>
          <cell r="BE940">
            <v>1855136.9083333327</v>
          </cell>
          <cell r="BF940">
            <v>2188874.9083333327</v>
          </cell>
          <cell r="BG940">
            <v>1964132.9083333327</v>
          </cell>
          <cell r="BH940">
            <v>2635886.1666666665</v>
          </cell>
          <cell r="CC940">
            <v>83.7</v>
          </cell>
          <cell r="CD940">
            <v>85.397435897435898</v>
          </cell>
          <cell r="CE940">
            <v>75.981098169717143</v>
          </cell>
          <cell r="CF940">
            <v>73.859547325102881</v>
          </cell>
          <cell r="CG940">
            <v>73.277467362924284</v>
          </cell>
          <cell r="CH940">
            <v>73.805246636771301</v>
          </cell>
          <cell r="CI940">
            <v>71.673708086785012</v>
          </cell>
          <cell r="CJ940">
            <v>71.658857426726286</v>
          </cell>
          <cell r="CK940">
            <v>69.75472908314029</v>
          </cell>
          <cell r="CL940">
            <v>70.31884768533024</v>
          </cell>
          <cell r="CM940">
            <v>70.67032784893928</v>
          </cell>
          <cell r="CN940">
            <v>70.961796416127825</v>
          </cell>
          <cell r="CO940">
            <v>70.278613812444604</v>
          </cell>
          <cell r="CP940">
            <v>70.041955500081457</v>
          </cell>
          <cell r="CQ940">
            <v>70.041955611163729</v>
          </cell>
          <cell r="CR940">
            <v>71.07516817084624</v>
          </cell>
          <cell r="CS940">
            <v>71.034125368404816</v>
          </cell>
          <cell r="CT940">
            <v>71.011799535129981</v>
          </cell>
          <cell r="CU940">
            <v>71.387514211807655</v>
          </cell>
          <cell r="CV940">
            <v>71.390457781830889</v>
          </cell>
          <cell r="CW940">
            <v>71.598993503357576</v>
          </cell>
          <cell r="CX940">
            <v>72.392475155232148</v>
          </cell>
          <cell r="CY940">
            <v>72.868701735335691</v>
          </cell>
          <cell r="CZ940">
            <v>79.795484911281449</v>
          </cell>
          <cell r="DA940">
            <v>78.044458572520668</v>
          </cell>
          <cell r="DB940">
            <v>77.177884955201733</v>
          </cell>
          <cell r="DC940">
            <v>77.811772511745261</v>
          </cell>
          <cell r="DD940">
            <v>74.606095222873861</v>
          </cell>
          <cell r="DE940">
            <v>74.823644282152983</v>
          </cell>
          <cell r="DF940">
            <v>75.030753973652466</v>
          </cell>
          <cell r="DG940">
            <v>77.893425329529165</v>
          </cell>
          <cell r="DH940">
            <v>77.89337498693618</v>
          </cell>
          <cell r="DI940">
            <v>77.941475197701294</v>
          </cell>
          <cell r="DJ940">
            <v>80.894557629924691</v>
          </cell>
          <cell r="DK940">
            <v>85.316951474161854</v>
          </cell>
          <cell r="DL940">
            <v>88.728362517211139</v>
          </cell>
          <cell r="DM940">
            <v>87.021801050075155</v>
          </cell>
          <cell r="DN940">
            <v>87.136990246925492</v>
          </cell>
          <cell r="DO940">
            <v>87.909991255402105</v>
          </cell>
          <cell r="DP940">
            <v>94.918825062716166</v>
          </cell>
          <cell r="DQ940">
            <v>100.01802264054581</v>
          </cell>
          <cell r="DR940">
            <v>100.03115621440369</v>
          </cell>
          <cell r="DS940">
            <v>101.43365165610595</v>
          </cell>
          <cell r="DT940">
            <v>107.00206944636275</v>
          </cell>
          <cell r="DU940">
            <v>106.32823094276739</v>
          </cell>
          <cell r="DV940">
            <v>111.25615941448093</v>
          </cell>
          <cell r="DW940">
            <v>105.97695199201618</v>
          </cell>
          <cell r="DX940">
            <v>104.52808365419557</v>
          </cell>
          <cell r="DY940">
            <v>114.55076628059651</v>
          </cell>
          <cell r="DZ940">
            <v>107.77515723117558</v>
          </cell>
          <cell r="EA940">
            <v>109.13537917700913</v>
          </cell>
          <cell r="EB940">
            <v>85.65277343350121</v>
          </cell>
        </row>
      </sheetData>
      <sheetData sheetId="1">
        <row r="21527">
          <cell r="H21527">
            <v>2.4E-2</v>
          </cell>
          <cell r="I21527">
            <v>40075.127999999997</v>
          </cell>
          <cell r="J21527">
            <v>120215.66400000002</v>
          </cell>
          <cell r="K21527">
            <v>227320.38799999989</v>
          </cell>
          <cell r="L21527">
            <v>150458.03827700001</v>
          </cell>
          <cell r="M21527">
            <v>214360.22999999998</v>
          </cell>
          <cell r="N21527">
            <v>543119.89</v>
          </cell>
          <cell r="O21527">
            <v>193101.34370799988</v>
          </cell>
          <cell r="P21527">
            <v>126354.62299999999</v>
          </cell>
          <cell r="Q21527">
            <v>314390.30698600004</v>
          </cell>
          <cell r="R21527">
            <v>247586.35400000002</v>
          </cell>
          <cell r="S21527">
            <v>263087.93200000003</v>
          </cell>
          <cell r="T21527">
            <v>623884.42700000014</v>
          </cell>
          <cell r="U21527">
            <v>134148.51500000001</v>
          </cell>
          <cell r="V21527">
            <v>203209.19999999998</v>
          </cell>
          <cell r="W21527">
            <v>428887.91800000006</v>
          </cell>
          <cell r="X21527">
            <v>387265.18000000005</v>
          </cell>
          <cell r="Y21527">
            <v>707385.57000000007</v>
          </cell>
          <cell r="Z21527">
            <v>994465.41899999999</v>
          </cell>
          <cell r="AI21527">
            <v>120</v>
          </cell>
          <cell r="AJ21527">
            <v>129.74639222612089</v>
          </cell>
          <cell r="AK21527">
            <v>118.95092307105671</v>
          </cell>
          <cell r="AL21527">
            <v>135.19638421785561</v>
          </cell>
          <cell r="AM21527">
            <v>97.183407799077472</v>
          </cell>
          <cell r="AN21527">
            <v>83.815954841530129</v>
          </cell>
          <cell r="AO21527">
            <v>94.752450228972464</v>
          </cell>
          <cell r="AP21527">
            <v>110.54210726579477</v>
          </cell>
          <cell r="AQ21527">
            <v>100.39645182828022</v>
          </cell>
          <cell r="AR21527">
            <v>100.6228313913371</v>
          </cell>
          <cell r="AS21527">
            <v>107.03727124185527</v>
          </cell>
          <cell r="AT21527">
            <v>101.70828919378174</v>
          </cell>
          <cell r="AU21527">
            <v>91.567037121540451</v>
          </cell>
          <cell r="AV21527">
            <v>71.428112707770183</v>
          </cell>
          <cell r="AW21527">
            <v>61.489162920773261</v>
          </cell>
          <cell r="AX21527">
            <v>71.354561601010147</v>
          </cell>
          <cell r="AY21527">
            <v>66.52756874111428</v>
          </cell>
          <cell r="AZ21527">
            <v>59.227583678304306</v>
          </cell>
          <cell r="BA21527">
            <v>51.407497764786541</v>
          </cell>
        </row>
      </sheetData>
      <sheetData sheetId="2">
        <row r="837">
          <cell r="H837">
            <v>203000</v>
          </cell>
          <cell r="I837">
            <v>0</v>
          </cell>
          <cell r="J837">
            <v>0</v>
          </cell>
          <cell r="K837">
            <v>15975</v>
          </cell>
          <cell r="L837">
            <v>0</v>
          </cell>
          <cell r="M837">
            <v>21300</v>
          </cell>
          <cell r="N837">
            <v>0</v>
          </cell>
          <cell r="O837">
            <v>0</v>
          </cell>
          <cell r="P837">
            <v>0</v>
          </cell>
          <cell r="Q837">
            <v>75674.990000000005</v>
          </cell>
          <cell r="R837">
            <v>139597.70999999996</v>
          </cell>
          <cell r="S837">
            <v>152636.04</v>
          </cell>
          <cell r="T837">
            <v>129340.52600000001</v>
          </cell>
          <cell r="U837">
            <v>195498.53600000002</v>
          </cell>
          <cell r="V837">
            <v>182490.84599999999</v>
          </cell>
          <cell r="W837">
            <v>167538.86600000001</v>
          </cell>
          <cell r="X837">
            <v>876787.86600000004</v>
          </cell>
          <cell r="Y837">
            <v>1590308.44</v>
          </cell>
          <cell r="Z837">
            <v>875251.02</v>
          </cell>
          <cell r="AA837">
            <v>882898.68</v>
          </cell>
          <cell r="AB837">
            <v>944137.93</v>
          </cell>
          <cell r="AC837">
            <v>1416531.2599999998</v>
          </cell>
          <cell r="AD837">
            <v>1695090.7976666666</v>
          </cell>
          <cell r="AE837">
            <v>1709403.9366666668</v>
          </cell>
          <cell r="AF837">
            <v>1705063.7866666669</v>
          </cell>
          <cell r="AG837">
            <v>1939139.7766666668</v>
          </cell>
          <cell r="AH837">
            <v>1718245.3666666667</v>
          </cell>
          <cell r="AI837">
            <v>1330681.4566666668</v>
          </cell>
          <cell r="AJ837">
            <v>1428595.5366666666</v>
          </cell>
          <cell r="AK837">
            <v>880608.79666666675</v>
          </cell>
          <cell r="AL837">
            <v>983733.87666666671</v>
          </cell>
          <cell r="AM837">
            <v>1128864.1366666667</v>
          </cell>
          <cell r="AN837">
            <v>1874374.3266666667</v>
          </cell>
          <cell r="AO837">
            <v>950786.2966666664</v>
          </cell>
          <cell r="AP837">
            <v>1800518.8699999999</v>
          </cell>
          <cell r="AQ837">
            <v>4370066.92</v>
          </cell>
          <cell r="AR837">
            <v>1539829.0833333333</v>
          </cell>
          <cell r="AS837">
            <v>1381968.7133333331</v>
          </cell>
          <cell r="AT837">
            <v>1348856.1733333333</v>
          </cell>
          <cell r="AU837">
            <v>414442.87333333335</v>
          </cell>
          <cell r="AV837">
            <v>363409.45333333337</v>
          </cell>
          <cell r="AW837">
            <v>355195.45333333337</v>
          </cell>
          <cell r="AX837">
            <v>357070.1133333334</v>
          </cell>
          <cell r="AY837">
            <v>357370.1133333334</v>
          </cell>
          <cell r="AZ837">
            <v>357322.1133333334</v>
          </cell>
          <cell r="BA837">
            <v>106287.31666666667</v>
          </cell>
          <cell r="BB837">
            <v>79599.406666666662</v>
          </cell>
          <cell r="BC837">
            <v>82599.406666666662</v>
          </cell>
          <cell r="BD837">
            <v>18463.333333333332</v>
          </cell>
          <cell r="BE837">
            <v>18463.333333333332</v>
          </cell>
          <cell r="BF837">
            <v>15463.333333333332</v>
          </cell>
          <cell r="BG837">
            <v>15216.666666666668</v>
          </cell>
          <cell r="CB837">
            <v>106.30541871921183</v>
          </cell>
          <cell r="CE837">
            <v>63.333333333333336</v>
          </cell>
          <cell r="CG837">
            <v>60</v>
          </cell>
          <cell r="CK837">
            <v>69.729875563908223</v>
          </cell>
          <cell r="CL837">
            <v>69.971952792062297</v>
          </cell>
          <cell r="CM837">
            <v>71.023625639134764</v>
          </cell>
          <cell r="CN837">
            <v>73.002648315347031</v>
          </cell>
          <cell r="CO837">
            <v>74.587017175924004</v>
          </cell>
          <cell r="CP837">
            <v>72.302738522018799</v>
          </cell>
          <cell r="CQ837">
            <v>70.599417152554921</v>
          </cell>
          <cell r="CR837">
            <v>70.881960802591664</v>
          </cell>
          <cell r="CS837">
            <v>72.016818458374033</v>
          </cell>
          <cell r="CT837">
            <v>71.252202253360409</v>
          </cell>
          <cell r="CU837">
            <v>71.177903658775421</v>
          </cell>
          <cell r="CV837">
            <v>70.932944621767277</v>
          </cell>
          <cell r="CW837">
            <v>73.100011885371316</v>
          </cell>
          <cell r="CX837">
            <v>76.417619546796217</v>
          </cell>
          <cell r="CY837">
            <v>78.361954940488317</v>
          </cell>
          <cell r="CZ837">
            <v>79.87775767845369</v>
          </cell>
          <cell r="DA837">
            <v>81.489234197597355</v>
          </cell>
          <cell r="DB837">
            <v>79.034754184564349</v>
          </cell>
          <cell r="DC837">
            <v>74.347744294485366</v>
          </cell>
          <cell r="DD837">
            <v>74.810765912818056</v>
          </cell>
          <cell r="DE837">
            <v>75.753756980601594</v>
          </cell>
          <cell r="DF837">
            <v>73.784997657716801</v>
          </cell>
          <cell r="DG837">
            <v>79.879685165596896</v>
          </cell>
          <cell r="DH837">
            <v>92.885478455248006</v>
          </cell>
          <cell r="DI837">
            <v>88.084810324972835</v>
          </cell>
          <cell r="DJ837">
            <v>100.90956484849285</v>
          </cell>
          <cell r="DK837">
            <v>111.86691872745968</v>
          </cell>
          <cell r="DL837">
            <v>101.20143207231497</v>
          </cell>
          <cell r="DM837">
            <v>100.17091659479779</v>
          </cell>
          <cell r="DN837">
            <v>98.933217290436488</v>
          </cell>
          <cell r="DO837">
            <v>100.81615534982218</v>
          </cell>
          <cell r="DP837">
            <v>102.5563297947964</v>
          </cell>
          <cell r="DQ837">
            <v>102.78950252309912</v>
          </cell>
          <cell r="DR837">
            <v>103.64876074646554</v>
          </cell>
          <cell r="DS837">
            <v>103.63058735148475</v>
          </cell>
          <cell r="DT837">
            <v>104.78220112750928</v>
          </cell>
          <cell r="DU837">
            <v>110.28379558395099</v>
          </cell>
          <cell r="DV837">
            <v>113.27878894742179</v>
          </cell>
          <cell r="DW837">
            <v>113.15970374767018</v>
          </cell>
          <cell r="DX837">
            <v>111.89366311608595</v>
          </cell>
          <cell r="DY837">
            <v>111.89366311608595</v>
          </cell>
          <cell r="DZ837">
            <v>112.2610476395775</v>
          </cell>
          <cell r="EA837">
            <v>106.6144578313253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1"/>
  <sheetViews>
    <sheetView tabSelected="1" workbookViewId="0">
      <pane xSplit="2" topLeftCell="AR1" activePane="topRight" state="frozen"/>
      <selection pane="topRight" activeCell="BC16" sqref="BC16"/>
    </sheetView>
  </sheetViews>
  <sheetFormatPr defaultRowHeight="15"/>
  <cols>
    <col min="1" max="1" width="16.7109375" style="1" customWidth="1"/>
    <col min="2" max="2" width="10" style="1" customWidth="1"/>
    <col min="3" max="3" width="8.5703125" style="1" customWidth="1"/>
    <col min="4" max="4" width="11.42578125" style="1" customWidth="1"/>
    <col min="5" max="5" width="9.140625" style="1" customWidth="1"/>
    <col min="6" max="7" width="8.5703125" style="1" bestFit="1" customWidth="1"/>
    <col min="8" max="8" width="8.5703125" style="1" customWidth="1"/>
    <col min="9" max="9" width="9.5703125" style="1" customWidth="1"/>
    <col min="10" max="10" width="8.5703125" style="1" customWidth="1"/>
    <col min="11" max="11" width="12.5703125" style="1" customWidth="1"/>
    <col min="12" max="14" width="11.140625" style="1" customWidth="1"/>
    <col min="15" max="17" width="9.5703125" style="1" bestFit="1" customWidth="1"/>
    <col min="18" max="20" width="10.140625" style="1" bestFit="1" customWidth="1"/>
    <col min="21" max="22" width="9.5703125" style="1" bestFit="1" customWidth="1"/>
    <col min="23" max="23" width="11.42578125" style="1" bestFit="1" customWidth="1"/>
    <col min="24" max="24" width="10.85546875" style="1" customWidth="1"/>
    <col min="25" max="25" width="10.5703125" style="1" bestFit="1" customWidth="1"/>
    <col min="26" max="26" width="11.140625" style="1" bestFit="1" customWidth="1"/>
    <col min="27" max="34" width="10.7109375" style="1" customWidth="1"/>
    <col min="35" max="35" width="12.28515625" style="1" customWidth="1"/>
    <col min="36" max="38" width="10.7109375" style="1" customWidth="1"/>
    <col min="39" max="39" width="15.42578125" style="1" customWidth="1"/>
    <col min="40" max="40" width="12.140625" style="1" customWidth="1"/>
    <col min="41" max="41" width="10.85546875" style="1" customWidth="1"/>
    <col min="42" max="42" width="12" style="1" customWidth="1"/>
    <col min="43" max="47" width="13" style="1" customWidth="1"/>
    <col min="48" max="48" width="11.42578125" style="1" customWidth="1"/>
    <col min="49" max="49" width="11" style="1" customWidth="1"/>
    <col min="50" max="50" width="12.85546875" style="1" customWidth="1"/>
    <col min="51" max="51" width="15.42578125" style="1" customWidth="1"/>
    <col min="52" max="52" width="12.140625" style="1" customWidth="1"/>
    <col min="53" max="53" width="10.85546875" style="1" customWidth="1"/>
    <col min="54" max="54" width="12.5703125" style="1" customWidth="1"/>
    <col min="55" max="55" width="13.42578125" style="1" customWidth="1"/>
    <col min="56" max="16384" width="9.140625" style="1"/>
  </cols>
  <sheetData>
    <row r="1" spans="1:56" ht="15.75" thickBot="1"/>
    <row r="2" spans="1:56" ht="15.75" thickBot="1">
      <c r="C2" s="2">
        <v>2016</v>
      </c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2">
        <v>2017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">
        <v>2018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2">
        <v>2019</v>
      </c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2">
        <v>2020</v>
      </c>
      <c r="AZ2" s="3"/>
      <c r="BA2" s="3"/>
      <c r="BB2" s="4"/>
    </row>
    <row r="3" spans="1:56" ht="29.25" thickBot="1">
      <c r="C3" s="5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>
        <v>42583</v>
      </c>
      <c r="K3" s="6" t="s">
        <v>7</v>
      </c>
      <c r="L3" s="6" t="s">
        <v>8</v>
      </c>
      <c r="M3" s="6" t="s">
        <v>9</v>
      </c>
      <c r="N3" s="8" t="s">
        <v>10</v>
      </c>
      <c r="O3" s="5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6" t="s">
        <v>16</v>
      </c>
      <c r="U3" s="6" t="s">
        <v>17</v>
      </c>
      <c r="V3" s="7">
        <v>42948</v>
      </c>
      <c r="W3" s="6" t="s">
        <v>18</v>
      </c>
      <c r="X3" s="6" t="s">
        <v>19</v>
      </c>
      <c r="Y3" s="6" t="s">
        <v>20</v>
      </c>
      <c r="Z3" s="8" t="s">
        <v>21</v>
      </c>
      <c r="AA3" s="5" t="s">
        <v>22</v>
      </c>
      <c r="AB3" s="6" t="s">
        <v>23</v>
      </c>
      <c r="AC3" s="6" t="s">
        <v>24</v>
      </c>
      <c r="AD3" s="6" t="s">
        <v>25</v>
      </c>
      <c r="AE3" s="6" t="s">
        <v>26</v>
      </c>
      <c r="AF3" s="6" t="s">
        <v>27</v>
      </c>
      <c r="AG3" s="6" t="s">
        <v>28</v>
      </c>
      <c r="AH3" s="7">
        <v>43313</v>
      </c>
      <c r="AI3" s="6" t="s">
        <v>29</v>
      </c>
      <c r="AJ3" s="6" t="s">
        <v>30</v>
      </c>
      <c r="AK3" s="6" t="s">
        <v>31</v>
      </c>
      <c r="AL3" s="8" t="s">
        <v>32</v>
      </c>
      <c r="AM3" s="5" t="s">
        <v>33</v>
      </c>
      <c r="AN3" s="6" t="s">
        <v>34</v>
      </c>
      <c r="AO3" s="6" t="s">
        <v>35</v>
      </c>
      <c r="AP3" s="6" t="s">
        <v>36</v>
      </c>
      <c r="AQ3" s="6" t="s">
        <v>37</v>
      </c>
      <c r="AR3" s="6" t="s">
        <v>38</v>
      </c>
      <c r="AS3" s="6" t="s">
        <v>39</v>
      </c>
      <c r="AT3" s="7">
        <v>43678</v>
      </c>
      <c r="AU3" s="6" t="s">
        <v>40</v>
      </c>
      <c r="AV3" s="6" t="s">
        <v>41</v>
      </c>
      <c r="AW3" s="6" t="s">
        <v>42</v>
      </c>
      <c r="AX3" s="8" t="s">
        <v>43</v>
      </c>
      <c r="AY3" s="5" t="s">
        <v>44</v>
      </c>
      <c r="AZ3" s="6" t="s">
        <v>45</v>
      </c>
      <c r="BA3" s="6" t="s">
        <v>46</v>
      </c>
      <c r="BB3" s="6" t="s">
        <v>47</v>
      </c>
      <c r="BC3" s="9" t="s">
        <v>48</v>
      </c>
    </row>
    <row r="4" spans="1:56">
      <c r="A4" s="10" t="s">
        <v>49</v>
      </c>
      <c r="B4" s="11" t="s">
        <v>50</v>
      </c>
      <c r="C4" s="12">
        <f>'[1]TermenMediu&amp;Lung'!I940</f>
        <v>21200</v>
      </c>
      <c r="D4" s="12">
        <f>'[1]TermenMediu&amp;Lung'!J940</f>
        <v>23400</v>
      </c>
      <c r="E4" s="12">
        <f>'[1]TermenMediu&amp;Lung'!K940</f>
        <v>60100</v>
      </c>
      <c r="F4" s="12">
        <f>'[1]TermenMediu&amp;Lung'!L940</f>
        <v>48600</v>
      </c>
      <c r="G4" s="12">
        <f>'[1]TermenMediu&amp;Lung'!M940</f>
        <v>76600</v>
      </c>
      <c r="H4" s="12">
        <f>'[1]TermenMediu&amp;Lung'!N940</f>
        <v>44600</v>
      </c>
      <c r="I4" s="12">
        <f>'[1]TermenMediu&amp;Lung'!O940</f>
        <v>101400</v>
      </c>
      <c r="J4" s="12">
        <f>'[1]TermenMediu&amp;Lung'!P940</f>
        <v>100650</v>
      </c>
      <c r="K4" s="12">
        <f>'[1]TermenMediu&amp;Lung'!Q940</f>
        <v>178389.22999999998</v>
      </c>
      <c r="L4" s="12">
        <f>'[1]TermenMediu&amp;Lung'!R940</f>
        <v>269929.22000000003</v>
      </c>
      <c r="M4" s="12">
        <f>'[1]TermenMediu&amp;Lung'!S940</f>
        <v>439942.86</v>
      </c>
      <c r="N4" s="12">
        <f>'[1]TermenMediu&amp;Lung'!T940</f>
        <v>437272.85</v>
      </c>
      <c r="O4" s="12">
        <f>'[1]TermenMediu&amp;Lung'!U940</f>
        <v>1404019.53</v>
      </c>
      <c r="P4" s="12">
        <f>'[1]TermenMediu&amp;Lung'!V940</f>
        <v>1339019.53</v>
      </c>
      <c r="Q4" s="12">
        <f>'[1]TermenMediu&amp;Lung'!W940</f>
        <v>1339019.56</v>
      </c>
      <c r="R4" s="12">
        <f>'[1]TermenMediu&amp;Lung'!X940</f>
        <v>3910673.37</v>
      </c>
      <c r="S4" s="12">
        <f>'[1]TermenMediu&amp;Lung'!Y940</f>
        <v>3361448.37</v>
      </c>
      <c r="T4" s="12">
        <f>'[1]TermenMediu&amp;Lung'!Z940</f>
        <v>4154206.37</v>
      </c>
      <c r="U4" s="12">
        <f>'[1]TermenMediu&amp;Lung'!AA940</f>
        <v>3863987.7</v>
      </c>
      <c r="V4" s="12">
        <f>'[1]TermenMediu&amp;Lung'!AB940</f>
        <v>3865708.5330000003</v>
      </c>
      <c r="W4" s="12">
        <f>'[1]TermenMediu&amp;Lung'!AC940</f>
        <v>4201908.5030000005</v>
      </c>
      <c r="X4" s="12">
        <f>'[1]TermenMediu&amp;Lung'!AD940</f>
        <v>3730648.8660000004</v>
      </c>
      <c r="Y4" s="12">
        <f>'[1]TermenMediu&amp;Lung'!AE940</f>
        <v>3369898.8660000004</v>
      </c>
      <c r="Z4" s="12">
        <f>'[1]TermenMediu&amp;Lung'!AF940</f>
        <v>4658031.6160000004</v>
      </c>
      <c r="AA4" s="12">
        <f>'[1]TermenMediu&amp;Lung'!AG940</f>
        <v>3141489.2760000005</v>
      </c>
      <c r="AB4" s="12">
        <f>'[1]TermenMediu&amp;Lung'!AH940</f>
        <v>3126489.2760000005</v>
      </c>
      <c r="AC4" s="12">
        <f>'[1]TermenMediu&amp;Lung'!AI940</f>
        <v>3603892.9260000004</v>
      </c>
      <c r="AD4" s="12">
        <f>'[1]TermenMediu&amp;Lung'!AJ940</f>
        <v>3906425.7030000007</v>
      </c>
      <c r="AE4" s="12">
        <f>'[1]TermenMediu&amp;Lung'!AK940</f>
        <v>4492725.3030000003</v>
      </c>
      <c r="AF4" s="12">
        <f>'[1]TermenMediu&amp;Lung'!AL940</f>
        <v>4132134.1930000004</v>
      </c>
      <c r="AG4" s="12">
        <f>'[1]TermenMediu&amp;Lung'!AM940</f>
        <v>3644703.8229999999</v>
      </c>
      <c r="AH4" s="12">
        <f>'[1]TermenMediu&amp;Lung'!AN940</f>
        <v>3642982.99</v>
      </c>
      <c r="AI4" s="12">
        <f>'[1]TermenMediu&amp;Lung'!AO940</f>
        <v>3648083.0300000003</v>
      </c>
      <c r="AJ4" s="12">
        <f>'[1]TermenMediu&amp;Lung'!AP940</f>
        <v>3366985.66</v>
      </c>
      <c r="AK4" s="12">
        <f>'[1]TermenMediu&amp;Lung'!AQ940</f>
        <v>4062520.66</v>
      </c>
      <c r="AL4" s="12">
        <f>'[1]TermenMediu&amp;Lung'!AR940</f>
        <v>4641570.74</v>
      </c>
      <c r="AM4" s="12">
        <f>'[1]TermenMediu&amp;Lung'!AS940</f>
        <v>3260412.290000001</v>
      </c>
      <c r="AN4" s="12">
        <f>'[1]TermenMediu&amp;Lung'!AT940</f>
        <v>3288412.290000001</v>
      </c>
      <c r="AO4" s="12">
        <f>'[1]TermenMediu&amp;Lung'!AU940</f>
        <v>3164502.290000001</v>
      </c>
      <c r="AP4" s="12">
        <f>'[1]TermenMediu&amp;Lung'!AV940</f>
        <v>3526800.5000000009</v>
      </c>
      <c r="AQ4" s="12">
        <f>'[1]TermenMediu&amp;Lung'!AW940</f>
        <v>2284925.48</v>
      </c>
      <c r="AR4" s="12">
        <f>'[1]TermenMediu&amp;Lung'!AX940</f>
        <v>2377617.5</v>
      </c>
      <c r="AS4" s="12">
        <f>'[1]TermenMediu&amp;Lung'!AY940</f>
        <v>1681692.2299999997</v>
      </c>
      <c r="AT4" s="12">
        <f>'[1]TermenMediu&amp;Lung'!AZ940</f>
        <v>1561717.4999999998</v>
      </c>
      <c r="AU4" s="12">
        <f>'[1]TermenMediu&amp;Lung'!BA940</f>
        <v>2256362.5</v>
      </c>
      <c r="AV4" s="12">
        <f>'[1]TermenMediu&amp;Lung'!BB940</f>
        <v>3520268.4850000003</v>
      </c>
      <c r="AW4" s="12">
        <f>'[1]TermenMediu&amp;Lung'!BC940</f>
        <v>5907212.0750000002</v>
      </c>
      <c r="AX4" s="12">
        <f>'[1]TermenMediu&amp;Lung'!BD940</f>
        <v>6456022.0750000002</v>
      </c>
      <c r="AY4" s="12">
        <f>'[1]TermenMediu&amp;Lung'!BE940</f>
        <v>1855136.9083333327</v>
      </c>
      <c r="AZ4" s="12">
        <f>'[1]TermenMediu&amp;Lung'!BF940</f>
        <v>2188874.9083333327</v>
      </c>
      <c r="BA4" s="12">
        <f>'[1]TermenMediu&amp;Lung'!BG940</f>
        <v>1964132.9083333327</v>
      </c>
      <c r="BB4" s="12">
        <f>'[1]TermenMediu&amp;Lung'!BH940</f>
        <v>2635886.1666666665</v>
      </c>
      <c r="BC4" s="13">
        <f>SUM(C4:BB4)</f>
        <v>134340634.6606667</v>
      </c>
    </row>
    <row r="5" spans="1:56" s="18" customFormat="1" ht="15.75" thickBot="1">
      <c r="A5" s="14"/>
      <c r="B5" s="15" t="s">
        <v>51</v>
      </c>
      <c r="C5" s="16">
        <f>'[1]TermenMediu&amp;Lung'!CC940</f>
        <v>83.7</v>
      </c>
      <c r="D5" s="16">
        <f>'[1]TermenMediu&amp;Lung'!CD940</f>
        <v>85.397435897435898</v>
      </c>
      <c r="E5" s="16">
        <f>'[1]TermenMediu&amp;Lung'!CE940</f>
        <v>75.981098169717143</v>
      </c>
      <c r="F5" s="16">
        <f>'[1]TermenMediu&amp;Lung'!CF940</f>
        <v>73.859547325102881</v>
      </c>
      <c r="G5" s="16">
        <f>'[1]TermenMediu&amp;Lung'!CG940</f>
        <v>73.277467362924284</v>
      </c>
      <c r="H5" s="16">
        <f>'[1]TermenMediu&amp;Lung'!CH940</f>
        <v>73.805246636771301</v>
      </c>
      <c r="I5" s="16">
        <f>'[1]TermenMediu&amp;Lung'!CI940</f>
        <v>71.673708086785012</v>
      </c>
      <c r="J5" s="16">
        <f>'[1]TermenMediu&amp;Lung'!CJ940</f>
        <v>71.658857426726286</v>
      </c>
      <c r="K5" s="16">
        <f>'[1]TermenMediu&amp;Lung'!CK940</f>
        <v>69.75472908314029</v>
      </c>
      <c r="L5" s="16">
        <f>'[1]TermenMediu&amp;Lung'!CL940</f>
        <v>70.31884768533024</v>
      </c>
      <c r="M5" s="16">
        <f>'[1]TermenMediu&amp;Lung'!CM940</f>
        <v>70.67032784893928</v>
      </c>
      <c r="N5" s="16">
        <f>'[1]TermenMediu&amp;Lung'!CN940</f>
        <v>70.961796416127825</v>
      </c>
      <c r="O5" s="16">
        <f>'[1]TermenMediu&amp;Lung'!CO940</f>
        <v>70.278613812444604</v>
      </c>
      <c r="P5" s="16">
        <f>'[1]TermenMediu&amp;Lung'!CP940</f>
        <v>70.041955500081457</v>
      </c>
      <c r="Q5" s="16">
        <f>'[1]TermenMediu&amp;Lung'!CQ940</f>
        <v>70.041955611163729</v>
      </c>
      <c r="R5" s="16">
        <f>'[1]TermenMediu&amp;Lung'!CR940</f>
        <v>71.07516817084624</v>
      </c>
      <c r="S5" s="16">
        <f>'[1]TermenMediu&amp;Lung'!CS940</f>
        <v>71.034125368404816</v>
      </c>
      <c r="T5" s="16">
        <f>'[1]TermenMediu&amp;Lung'!CT940</f>
        <v>71.011799535129981</v>
      </c>
      <c r="U5" s="16">
        <f>'[1]TermenMediu&amp;Lung'!CU940</f>
        <v>71.387514211807655</v>
      </c>
      <c r="V5" s="16">
        <f>'[1]TermenMediu&amp;Lung'!CV940</f>
        <v>71.390457781830889</v>
      </c>
      <c r="W5" s="16">
        <f>'[1]TermenMediu&amp;Lung'!CW940</f>
        <v>71.598993503357576</v>
      </c>
      <c r="X5" s="16">
        <f>'[1]TermenMediu&amp;Lung'!CX940</f>
        <v>72.392475155232148</v>
      </c>
      <c r="Y5" s="16">
        <f>'[1]TermenMediu&amp;Lung'!CY940</f>
        <v>72.868701735335691</v>
      </c>
      <c r="Z5" s="16">
        <f>'[1]TermenMediu&amp;Lung'!CZ940</f>
        <v>79.795484911281449</v>
      </c>
      <c r="AA5" s="16">
        <f>'[1]TermenMediu&amp;Lung'!DA940</f>
        <v>78.044458572520668</v>
      </c>
      <c r="AB5" s="16">
        <f>'[1]TermenMediu&amp;Lung'!DB940</f>
        <v>77.177884955201733</v>
      </c>
      <c r="AC5" s="16">
        <f>'[1]TermenMediu&amp;Lung'!DC940</f>
        <v>77.811772511745261</v>
      </c>
      <c r="AD5" s="16">
        <f>'[1]TermenMediu&amp;Lung'!DD940</f>
        <v>74.606095222873861</v>
      </c>
      <c r="AE5" s="16">
        <f>'[1]TermenMediu&amp;Lung'!DE940</f>
        <v>74.823644282152983</v>
      </c>
      <c r="AF5" s="16">
        <f>'[1]TermenMediu&amp;Lung'!DF940</f>
        <v>75.030753973652466</v>
      </c>
      <c r="AG5" s="16">
        <f>'[1]TermenMediu&amp;Lung'!DG940</f>
        <v>77.893425329529165</v>
      </c>
      <c r="AH5" s="16">
        <f>'[1]TermenMediu&amp;Lung'!DH940</f>
        <v>77.89337498693618</v>
      </c>
      <c r="AI5" s="16">
        <f>'[1]TermenMediu&amp;Lung'!DI940</f>
        <v>77.941475197701294</v>
      </c>
      <c r="AJ5" s="16">
        <f>'[1]TermenMediu&amp;Lung'!DJ940</f>
        <v>80.894557629924691</v>
      </c>
      <c r="AK5" s="16">
        <f>'[1]TermenMediu&amp;Lung'!DK940</f>
        <v>85.316951474161854</v>
      </c>
      <c r="AL5" s="16">
        <f>'[1]TermenMediu&amp;Lung'!DL940</f>
        <v>88.728362517211139</v>
      </c>
      <c r="AM5" s="16">
        <f>'[1]TermenMediu&amp;Lung'!DM940</f>
        <v>87.021801050075155</v>
      </c>
      <c r="AN5" s="16">
        <f>'[1]TermenMediu&amp;Lung'!DN940</f>
        <v>87.136990246925492</v>
      </c>
      <c r="AO5" s="16">
        <f>'[1]TermenMediu&amp;Lung'!DO940</f>
        <v>87.909991255402105</v>
      </c>
      <c r="AP5" s="16">
        <f>'[1]TermenMediu&amp;Lung'!DP940</f>
        <v>94.918825062716166</v>
      </c>
      <c r="AQ5" s="16">
        <f>'[1]TermenMediu&amp;Lung'!DQ940</f>
        <v>100.01802264054581</v>
      </c>
      <c r="AR5" s="16">
        <f>'[1]TermenMediu&amp;Lung'!DR940</f>
        <v>100.03115621440369</v>
      </c>
      <c r="AS5" s="16">
        <f>'[1]TermenMediu&amp;Lung'!DS940</f>
        <v>101.43365165610595</v>
      </c>
      <c r="AT5" s="16">
        <f>'[1]TermenMediu&amp;Lung'!DT940</f>
        <v>107.00206944636275</v>
      </c>
      <c r="AU5" s="16">
        <f>'[1]TermenMediu&amp;Lung'!DU940</f>
        <v>106.32823094276739</v>
      </c>
      <c r="AV5" s="16">
        <f>'[1]TermenMediu&amp;Lung'!DV940</f>
        <v>111.25615941448093</v>
      </c>
      <c r="AW5" s="16">
        <f>'[1]TermenMediu&amp;Lung'!DW940</f>
        <v>105.97695199201618</v>
      </c>
      <c r="AX5" s="16">
        <f>'[1]TermenMediu&amp;Lung'!DX940</f>
        <v>104.52808365419557</v>
      </c>
      <c r="AY5" s="16">
        <f>'[1]TermenMediu&amp;Lung'!DY940</f>
        <v>114.55076628059651</v>
      </c>
      <c r="AZ5" s="16">
        <f>'[1]TermenMediu&amp;Lung'!DZ940</f>
        <v>107.77515723117558</v>
      </c>
      <c r="BA5" s="16">
        <f>'[1]TermenMediu&amp;Lung'!EA940</f>
        <v>109.13537917700913</v>
      </c>
      <c r="BB5" s="16">
        <f>'[1]TermenMediu&amp;Lung'!EB940</f>
        <v>85.65277343350121</v>
      </c>
      <c r="BC5" s="17"/>
    </row>
    <row r="6" spans="1:56">
      <c r="A6" s="10" t="s">
        <v>52</v>
      </c>
      <c r="B6" s="11" t="s">
        <v>50</v>
      </c>
      <c r="C6" s="12">
        <f>[1]STEG!H837</f>
        <v>203000</v>
      </c>
      <c r="D6" s="12">
        <f>[1]STEG!I837</f>
        <v>0</v>
      </c>
      <c r="E6" s="12">
        <f>[1]STEG!J837</f>
        <v>0</v>
      </c>
      <c r="F6" s="12">
        <f>[1]STEG!K837</f>
        <v>15975</v>
      </c>
      <c r="G6" s="12">
        <f>[1]STEG!L837</f>
        <v>0</v>
      </c>
      <c r="H6" s="12">
        <f>[1]STEG!M837</f>
        <v>21300</v>
      </c>
      <c r="I6" s="12">
        <f>[1]STEG!N837</f>
        <v>0</v>
      </c>
      <c r="J6" s="12">
        <f>[1]STEG!O837</f>
        <v>0</v>
      </c>
      <c r="K6" s="12">
        <f>[1]STEG!P837</f>
        <v>0</v>
      </c>
      <c r="L6" s="12">
        <f>[1]STEG!Q837</f>
        <v>75674.990000000005</v>
      </c>
      <c r="M6" s="12">
        <f>[1]STEG!R837</f>
        <v>139597.70999999996</v>
      </c>
      <c r="N6" s="12">
        <f>[1]STEG!S837</f>
        <v>152636.04</v>
      </c>
      <c r="O6" s="12">
        <f>[1]STEG!T837</f>
        <v>129340.52600000001</v>
      </c>
      <c r="P6" s="12">
        <f>[1]STEG!U837</f>
        <v>195498.53600000002</v>
      </c>
      <c r="Q6" s="12">
        <f>[1]STEG!V837</f>
        <v>182490.84599999999</v>
      </c>
      <c r="R6" s="12">
        <f>[1]STEG!W837</f>
        <v>167538.86600000001</v>
      </c>
      <c r="S6" s="12">
        <f>[1]STEG!X837</f>
        <v>876787.86600000004</v>
      </c>
      <c r="T6" s="12">
        <f>[1]STEG!Y837</f>
        <v>1590308.44</v>
      </c>
      <c r="U6" s="12">
        <f>[1]STEG!Z837</f>
        <v>875251.02</v>
      </c>
      <c r="V6" s="12">
        <f>[1]STEG!AA837</f>
        <v>882898.68</v>
      </c>
      <c r="W6" s="12">
        <f>[1]STEG!AB837</f>
        <v>944137.93</v>
      </c>
      <c r="X6" s="12">
        <f>[1]STEG!AC837</f>
        <v>1416531.2599999998</v>
      </c>
      <c r="Y6" s="12">
        <f>[1]STEG!AD837</f>
        <v>1695090.7976666666</v>
      </c>
      <c r="Z6" s="12">
        <f>[1]STEG!AE837</f>
        <v>1709403.9366666668</v>
      </c>
      <c r="AA6" s="12">
        <f>[1]STEG!AF837</f>
        <v>1705063.7866666669</v>
      </c>
      <c r="AB6" s="12">
        <f>[1]STEG!AG837</f>
        <v>1939139.7766666668</v>
      </c>
      <c r="AC6" s="12">
        <f>[1]STEG!AH837</f>
        <v>1718245.3666666667</v>
      </c>
      <c r="AD6" s="12">
        <f>[1]STEG!AI837</f>
        <v>1330681.4566666668</v>
      </c>
      <c r="AE6" s="12">
        <f>[1]STEG!AJ837</f>
        <v>1428595.5366666666</v>
      </c>
      <c r="AF6" s="12">
        <f>[1]STEG!AK837</f>
        <v>880608.79666666675</v>
      </c>
      <c r="AG6" s="12">
        <f>[1]STEG!AL837</f>
        <v>983733.87666666671</v>
      </c>
      <c r="AH6" s="12">
        <f>[1]STEG!AM837</f>
        <v>1128864.1366666667</v>
      </c>
      <c r="AI6" s="12">
        <f>[1]STEG!AN837</f>
        <v>1874374.3266666667</v>
      </c>
      <c r="AJ6" s="12">
        <f>[1]STEG!AO837</f>
        <v>950786.2966666664</v>
      </c>
      <c r="AK6" s="12">
        <f>[1]STEG!AP837</f>
        <v>1800518.8699999999</v>
      </c>
      <c r="AL6" s="12">
        <f>[1]STEG!AQ837</f>
        <v>4370066.92</v>
      </c>
      <c r="AM6" s="12">
        <f>[1]STEG!AR837</f>
        <v>1539829.0833333333</v>
      </c>
      <c r="AN6" s="12">
        <f>[1]STEG!AS837</f>
        <v>1381968.7133333331</v>
      </c>
      <c r="AO6" s="12">
        <f>[1]STEG!AT837</f>
        <v>1348856.1733333333</v>
      </c>
      <c r="AP6" s="12">
        <f>[1]STEG!AU837</f>
        <v>414442.87333333335</v>
      </c>
      <c r="AQ6" s="12">
        <f>[1]STEG!AV837</f>
        <v>363409.45333333337</v>
      </c>
      <c r="AR6" s="12">
        <f>[1]STEG!AW837</f>
        <v>355195.45333333337</v>
      </c>
      <c r="AS6" s="12">
        <f>[1]STEG!AX837</f>
        <v>357070.1133333334</v>
      </c>
      <c r="AT6" s="12">
        <f>[1]STEG!AY837</f>
        <v>357370.1133333334</v>
      </c>
      <c r="AU6" s="12">
        <f>[1]STEG!AZ837</f>
        <v>357322.1133333334</v>
      </c>
      <c r="AV6" s="12">
        <f>[1]STEG!BA837</f>
        <v>106287.31666666667</v>
      </c>
      <c r="AW6" s="12">
        <f>[1]STEG!BB837</f>
        <v>79599.406666666662</v>
      </c>
      <c r="AX6" s="12">
        <f>[1]STEG!BC837</f>
        <v>82599.406666666662</v>
      </c>
      <c r="AY6" s="12">
        <f>[1]STEG!BD837</f>
        <v>18463.333333333332</v>
      </c>
      <c r="AZ6" s="12">
        <f>[1]STEG!BE837</f>
        <v>18463.333333333332</v>
      </c>
      <c r="BA6" s="12">
        <f>[1]STEG!BF837</f>
        <v>15463.333333333332</v>
      </c>
      <c r="BB6" s="12">
        <f>[1]STEG!BG837</f>
        <v>15216.666666666668</v>
      </c>
      <c r="BC6" s="13">
        <f>SUM(C6:BB6)</f>
        <v>38195698.477666683</v>
      </c>
    </row>
    <row r="7" spans="1:56" s="18" customFormat="1" ht="15.75" thickBot="1">
      <c r="A7" s="14"/>
      <c r="B7" s="15" t="s">
        <v>51</v>
      </c>
      <c r="C7" s="16">
        <f>[1]STEG!CB837</f>
        <v>106.30541871921183</v>
      </c>
      <c r="D7" s="16">
        <v>0</v>
      </c>
      <c r="E7" s="16">
        <v>0</v>
      </c>
      <c r="F7" s="16">
        <f>[1]STEG!CE837</f>
        <v>63.333333333333336</v>
      </c>
      <c r="G7" s="16">
        <v>0</v>
      </c>
      <c r="H7" s="16">
        <f>[1]STEG!CG837</f>
        <v>60</v>
      </c>
      <c r="I7" s="16">
        <v>0</v>
      </c>
      <c r="J7" s="16">
        <v>0</v>
      </c>
      <c r="K7" s="16">
        <v>0</v>
      </c>
      <c r="L7" s="16">
        <f>[1]STEG!CK837</f>
        <v>69.729875563908223</v>
      </c>
      <c r="M7" s="16">
        <f>[1]STEG!CL837</f>
        <v>69.971952792062297</v>
      </c>
      <c r="N7" s="16">
        <f>[1]STEG!CM837</f>
        <v>71.023625639134764</v>
      </c>
      <c r="O7" s="16">
        <f>[1]STEG!CN837</f>
        <v>73.002648315347031</v>
      </c>
      <c r="P7" s="16">
        <f>[1]STEG!CO837</f>
        <v>74.587017175924004</v>
      </c>
      <c r="Q7" s="16">
        <f>[1]STEG!CP837</f>
        <v>72.302738522018799</v>
      </c>
      <c r="R7" s="16">
        <f>[1]STEG!CQ837</f>
        <v>70.599417152554921</v>
      </c>
      <c r="S7" s="16">
        <f>[1]STEG!CR837</f>
        <v>70.881960802591664</v>
      </c>
      <c r="T7" s="16">
        <f>[1]STEG!CS837</f>
        <v>72.016818458374033</v>
      </c>
      <c r="U7" s="16">
        <f>[1]STEG!CT837</f>
        <v>71.252202253360409</v>
      </c>
      <c r="V7" s="16">
        <f>[1]STEG!CU837</f>
        <v>71.177903658775421</v>
      </c>
      <c r="W7" s="16">
        <f>[1]STEG!CV837</f>
        <v>70.932944621767277</v>
      </c>
      <c r="X7" s="16">
        <f>[1]STEG!CW837</f>
        <v>73.100011885371316</v>
      </c>
      <c r="Y7" s="16">
        <f>[1]STEG!CX837</f>
        <v>76.417619546796217</v>
      </c>
      <c r="Z7" s="16">
        <f>[1]STEG!CY837</f>
        <v>78.361954940488317</v>
      </c>
      <c r="AA7" s="16">
        <f>[1]STEG!CZ837</f>
        <v>79.87775767845369</v>
      </c>
      <c r="AB7" s="16">
        <f>[1]STEG!DA837</f>
        <v>81.489234197597355</v>
      </c>
      <c r="AC7" s="16">
        <f>[1]STEG!DB837</f>
        <v>79.034754184564349</v>
      </c>
      <c r="AD7" s="16">
        <f>[1]STEG!DC837</f>
        <v>74.347744294485366</v>
      </c>
      <c r="AE7" s="16">
        <f>[1]STEG!DD837</f>
        <v>74.810765912818056</v>
      </c>
      <c r="AF7" s="16">
        <f>[1]STEG!DE837</f>
        <v>75.753756980601594</v>
      </c>
      <c r="AG7" s="16">
        <f>[1]STEG!DF837</f>
        <v>73.784997657716801</v>
      </c>
      <c r="AH7" s="16">
        <f>[1]STEG!DG837</f>
        <v>79.879685165596896</v>
      </c>
      <c r="AI7" s="16">
        <f>[1]STEG!DH837</f>
        <v>92.885478455248006</v>
      </c>
      <c r="AJ7" s="16">
        <f>[1]STEG!DI837</f>
        <v>88.084810324972835</v>
      </c>
      <c r="AK7" s="16">
        <f>[1]STEG!DJ837</f>
        <v>100.90956484849285</v>
      </c>
      <c r="AL7" s="16">
        <f>[1]STEG!DK837</f>
        <v>111.86691872745968</v>
      </c>
      <c r="AM7" s="16">
        <f>[1]STEG!DL837</f>
        <v>101.20143207231497</v>
      </c>
      <c r="AN7" s="16">
        <f>[1]STEG!DM837</f>
        <v>100.17091659479779</v>
      </c>
      <c r="AO7" s="16">
        <f>[1]STEG!DN837</f>
        <v>98.933217290436488</v>
      </c>
      <c r="AP7" s="16">
        <f>[1]STEG!DO837</f>
        <v>100.81615534982218</v>
      </c>
      <c r="AQ7" s="16">
        <f>[1]STEG!DP837</f>
        <v>102.5563297947964</v>
      </c>
      <c r="AR7" s="16">
        <f>[1]STEG!DQ837</f>
        <v>102.78950252309912</v>
      </c>
      <c r="AS7" s="16">
        <f>[1]STEG!DR837</f>
        <v>103.64876074646554</v>
      </c>
      <c r="AT7" s="16">
        <f>[1]STEG!DS837</f>
        <v>103.63058735148475</v>
      </c>
      <c r="AU7" s="16">
        <f>[1]STEG!DT837</f>
        <v>104.78220112750928</v>
      </c>
      <c r="AV7" s="16">
        <f>[1]STEG!DU837</f>
        <v>110.28379558395099</v>
      </c>
      <c r="AW7" s="16">
        <f>[1]STEG!DV837</f>
        <v>113.27878894742179</v>
      </c>
      <c r="AX7" s="16">
        <f>[1]STEG!DW837</f>
        <v>113.15970374767018</v>
      </c>
      <c r="AY7" s="16">
        <f>[1]STEG!DX837</f>
        <v>111.89366311608595</v>
      </c>
      <c r="AZ7" s="16">
        <f>[1]STEG!DY837</f>
        <v>111.89366311608595</v>
      </c>
      <c r="BA7" s="16">
        <f>[1]STEG!DZ837</f>
        <v>112.2610476395775</v>
      </c>
      <c r="BB7" s="16">
        <f>[1]STEG!EA837</f>
        <v>106.6144578313253</v>
      </c>
      <c r="BC7" s="17"/>
    </row>
    <row r="8" spans="1:56">
      <c r="A8" s="10" t="s">
        <v>53</v>
      </c>
      <c r="B8" s="11" t="s">
        <v>50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9">
        <f>[1]SPOT!H21527</f>
        <v>2.4E-2</v>
      </c>
      <c r="AK8" s="19">
        <f>[1]SPOT!I21527</f>
        <v>40075.127999999997</v>
      </c>
      <c r="AL8" s="19">
        <f>[1]SPOT!J21527</f>
        <v>120215.66400000002</v>
      </c>
      <c r="AM8" s="19">
        <f>[1]SPOT!K21527</f>
        <v>227320.38799999989</v>
      </c>
      <c r="AN8" s="19">
        <f>[1]SPOT!L21527</f>
        <v>150458.03827700001</v>
      </c>
      <c r="AO8" s="19">
        <f>[1]SPOT!M21527</f>
        <v>214360.22999999998</v>
      </c>
      <c r="AP8" s="19">
        <f>[1]SPOT!N21527</f>
        <v>543119.89</v>
      </c>
      <c r="AQ8" s="19">
        <f>[1]SPOT!O21527</f>
        <v>193101.34370799988</v>
      </c>
      <c r="AR8" s="19">
        <f>[1]SPOT!P21527</f>
        <v>126354.62299999999</v>
      </c>
      <c r="AS8" s="19">
        <f>[1]SPOT!Q21527</f>
        <v>314390.30698600004</v>
      </c>
      <c r="AT8" s="19">
        <f>[1]SPOT!R21527</f>
        <v>247586.35400000002</v>
      </c>
      <c r="AU8" s="19">
        <f>[1]SPOT!S21527</f>
        <v>263087.93200000003</v>
      </c>
      <c r="AV8" s="19">
        <f>[1]SPOT!T21527</f>
        <v>623884.42700000014</v>
      </c>
      <c r="AW8" s="19">
        <f>[1]SPOT!U21527</f>
        <v>134148.51500000001</v>
      </c>
      <c r="AX8" s="19">
        <f>[1]SPOT!V21527</f>
        <v>203209.19999999998</v>
      </c>
      <c r="AY8" s="19">
        <f>[1]SPOT!W21527</f>
        <v>428887.91800000006</v>
      </c>
      <c r="AZ8" s="19">
        <f>[1]SPOT!X21527</f>
        <v>387265.18000000005</v>
      </c>
      <c r="BA8" s="19">
        <f>[1]SPOT!Y21527</f>
        <v>707385.57000000007</v>
      </c>
      <c r="BB8" s="19">
        <f>[1]SPOT!Z21527</f>
        <v>994465.41899999999</v>
      </c>
      <c r="BC8" s="13">
        <f>SUM(C8:BB8)</f>
        <v>5919316.1509710001</v>
      </c>
    </row>
    <row r="9" spans="1:56" s="18" customFormat="1" ht="15.75" thickBot="1">
      <c r="A9" s="14"/>
      <c r="B9" s="15" t="s">
        <v>51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>
        <f>[1]SPOT!AI21527</f>
        <v>120</v>
      </c>
      <c r="AK9" s="16">
        <f>[1]SPOT!AJ21527</f>
        <v>129.74639222612089</v>
      </c>
      <c r="AL9" s="16">
        <f>[1]SPOT!AK21527</f>
        <v>118.95092307105671</v>
      </c>
      <c r="AM9" s="16">
        <f>[1]SPOT!AL21527</f>
        <v>135.19638421785561</v>
      </c>
      <c r="AN9" s="16">
        <f>[1]SPOT!AM21527</f>
        <v>97.183407799077472</v>
      </c>
      <c r="AO9" s="16">
        <f>[1]SPOT!AN21527</f>
        <v>83.815954841530129</v>
      </c>
      <c r="AP9" s="16">
        <f>[1]SPOT!AO21527</f>
        <v>94.752450228972464</v>
      </c>
      <c r="AQ9" s="16">
        <f>[1]SPOT!AP21527</f>
        <v>110.54210726579477</v>
      </c>
      <c r="AR9" s="16">
        <f>[1]SPOT!AQ21527</f>
        <v>100.39645182828022</v>
      </c>
      <c r="AS9" s="16">
        <f>[1]SPOT!AR21527</f>
        <v>100.6228313913371</v>
      </c>
      <c r="AT9" s="16">
        <f>[1]SPOT!AS21527</f>
        <v>107.03727124185527</v>
      </c>
      <c r="AU9" s="16">
        <f>[1]SPOT!AT21527</f>
        <v>101.70828919378174</v>
      </c>
      <c r="AV9" s="16">
        <f>[1]SPOT!AU21527</f>
        <v>91.567037121540451</v>
      </c>
      <c r="AW9" s="16">
        <f>[1]SPOT!AV21527</f>
        <v>71.428112707770183</v>
      </c>
      <c r="AX9" s="16">
        <f>[1]SPOT!AW21527</f>
        <v>61.489162920773261</v>
      </c>
      <c r="AY9" s="16">
        <f>[1]SPOT!AX21527</f>
        <v>71.354561601010147</v>
      </c>
      <c r="AZ9" s="16">
        <f>[1]SPOT!AY21527</f>
        <v>66.52756874111428</v>
      </c>
      <c r="BA9" s="16">
        <f>[1]SPOT!AZ21527</f>
        <v>59.227583678304306</v>
      </c>
      <c r="BB9" s="16">
        <f>[1]SPOT!BA21527</f>
        <v>51.407497764786541</v>
      </c>
      <c r="BC9" s="17"/>
    </row>
    <row r="10" spans="1:56">
      <c r="A10" s="10" t="s">
        <v>54</v>
      </c>
      <c r="B10" s="11" t="s">
        <v>50</v>
      </c>
      <c r="C10" s="12">
        <f>C4+C6+C8</f>
        <v>224200</v>
      </c>
      <c r="D10" s="12">
        <f t="shared" ref="D10:BB10" si="0">D4+D6+D8</f>
        <v>23400</v>
      </c>
      <c r="E10" s="12">
        <f t="shared" si="0"/>
        <v>60100</v>
      </c>
      <c r="F10" s="12">
        <f t="shared" si="0"/>
        <v>64575</v>
      </c>
      <c r="G10" s="12">
        <f t="shared" si="0"/>
        <v>76600</v>
      </c>
      <c r="H10" s="12">
        <f t="shared" si="0"/>
        <v>65900</v>
      </c>
      <c r="I10" s="12">
        <f t="shared" si="0"/>
        <v>101400</v>
      </c>
      <c r="J10" s="12">
        <f t="shared" si="0"/>
        <v>100650</v>
      </c>
      <c r="K10" s="12">
        <f t="shared" si="0"/>
        <v>178389.22999999998</v>
      </c>
      <c r="L10" s="12">
        <f t="shared" si="0"/>
        <v>345604.21</v>
      </c>
      <c r="M10" s="12">
        <f t="shared" si="0"/>
        <v>579540.56999999995</v>
      </c>
      <c r="N10" s="12">
        <f t="shared" si="0"/>
        <v>589908.89</v>
      </c>
      <c r="O10" s="12">
        <f t="shared" si="0"/>
        <v>1533360.0560000001</v>
      </c>
      <c r="P10" s="12">
        <f t="shared" si="0"/>
        <v>1534518.0660000001</v>
      </c>
      <c r="Q10" s="12">
        <f t="shared" si="0"/>
        <v>1521510.406</v>
      </c>
      <c r="R10" s="12">
        <f t="shared" si="0"/>
        <v>4078212.236</v>
      </c>
      <c r="S10" s="12">
        <f t="shared" si="0"/>
        <v>4238236.2360000005</v>
      </c>
      <c r="T10" s="12">
        <f t="shared" si="0"/>
        <v>5744514.8100000005</v>
      </c>
      <c r="U10" s="12">
        <f t="shared" si="0"/>
        <v>4739238.7200000007</v>
      </c>
      <c r="V10" s="12">
        <f t="shared" si="0"/>
        <v>4748607.2130000005</v>
      </c>
      <c r="W10" s="12">
        <f t="shared" si="0"/>
        <v>5146046.4330000002</v>
      </c>
      <c r="X10" s="12">
        <f t="shared" si="0"/>
        <v>5147180.1260000002</v>
      </c>
      <c r="Y10" s="12">
        <f t="shared" si="0"/>
        <v>5064989.6636666674</v>
      </c>
      <c r="Z10" s="12">
        <f t="shared" si="0"/>
        <v>6367435.5526666669</v>
      </c>
      <c r="AA10" s="12">
        <f t="shared" si="0"/>
        <v>4846553.0626666676</v>
      </c>
      <c r="AB10" s="12">
        <f t="shared" si="0"/>
        <v>5065629.0526666678</v>
      </c>
      <c r="AC10" s="12">
        <f t="shared" si="0"/>
        <v>5322138.2926666671</v>
      </c>
      <c r="AD10" s="12">
        <f t="shared" si="0"/>
        <v>5237107.1596666677</v>
      </c>
      <c r="AE10" s="12">
        <f t="shared" si="0"/>
        <v>5921320.8396666665</v>
      </c>
      <c r="AF10" s="12">
        <f t="shared" si="0"/>
        <v>5012742.9896666668</v>
      </c>
      <c r="AG10" s="12">
        <f t="shared" si="0"/>
        <v>4628437.6996666668</v>
      </c>
      <c r="AH10" s="12">
        <f t="shared" si="0"/>
        <v>4771847.1266666669</v>
      </c>
      <c r="AI10" s="12">
        <f t="shared" si="0"/>
        <v>5522457.3566666674</v>
      </c>
      <c r="AJ10" s="12">
        <f t="shared" si="0"/>
        <v>4317771.9806666672</v>
      </c>
      <c r="AK10" s="12">
        <f t="shared" si="0"/>
        <v>5903114.6579999998</v>
      </c>
      <c r="AL10" s="12">
        <f t="shared" si="0"/>
        <v>9131853.324000001</v>
      </c>
      <c r="AM10" s="12">
        <f t="shared" si="0"/>
        <v>5027561.7613333343</v>
      </c>
      <c r="AN10" s="12">
        <f t="shared" si="0"/>
        <v>4820839.0416103341</v>
      </c>
      <c r="AO10" s="12">
        <f t="shared" si="0"/>
        <v>4727718.6933333352</v>
      </c>
      <c r="AP10" s="12">
        <f t="shared" si="0"/>
        <v>4484363.2633333346</v>
      </c>
      <c r="AQ10" s="12">
        <f t="shared" si="0"/>
        <v>2841436.2770413333</v>
      </c>
      <c r="AR10" s="12">
        <f t="shared" si="0"/>
        <v>2859167.5763333333</v>
      </c>
      <c r="AS10" s="12">
        <f t="shared" si="0"/>
        <v>2353152.6503193332</v>
      </c>
      <c r="AT10" s="12">
        <f t="shared" si="0"/>
        <v>2166673.9673333331</v>
      </c>
      <c r="AU10" s="12">
        <f t="shared" si="0"/>
        <v>2876772.5453333333</v>
      </c>
      <c r="AV10" s="12">
        <f t="shared" si="0"/>
        <v>4250440.2286666669</v>
      </c>
      <c r="AW10" s="12">
        <f t="shared" si="0"/>
        <v>6120959.9966666661</v>
      </c>
      <c r="AX10" s="12">
        <f t="shared" si="0"/>
        <v>6741830.6816666666</v>
      </c>
      <c r="AY10" s="12">
        <f t="shared" si="0"/>
        <v>2302488.1596666658</v>
      </c>
      <c r="AZ10" s="12">
        <f t="shared" si="0"/>
        <v>2594603.4216666664</v>
      </c>
      <c r="BA10" s="12">
        <f t="shared" si="0"/>
        <v>2686981.8116666661</v>
      </c>
      <c r="BB10" s="12">
        <f t="shared" si="0"/>
        <v>3645568.2523333328</v>
      </c>
      <c r="BC10" s="13">
        <f>SUM(C10:BB10)</f>
        <v>178455649.28930438</v>
      </c>
    </row>
    <row r="11" spans="1:56" s="18" customFormat="1" ht="15.75" thickBot="1">
      <c r="A11" s="14"/>
      <c r="B11" s="15" t="s">
        <v>51</v>
      </c>
      <c r="C11" s="16">
        <f>IFERROR((C4*C5+C6*C7+C8*C9)/C10,0)</f>
        <v>104.1678858162355</v>
      </c>
      <c r="D11" s="16">
        <f t="shared" ref="D11:BB11" si="1">IFERROR((D4*D5+D6*D7+D8*D9)/D10,0)</f>
        <v>85.397435897435898</v>
      </c>
      <c r="E11" s="16">
        <f t="shared" si="1"/>
        <v>75.981098169717143</v>
      </c>
      <c r="F11" s="16">
        <f t="shared" si="1"/>
        <v>71.25550135501355</v>
      </c>
      <c r="G11" s="16">
        <f t="shared" si="1"/>
        <v>73.277467362924284</v>
      </c>
      <c r="H11" s="16">
        <f t="shared" si="1"/>
        <v>69.343156297420336</v>
      </c>
      <c r="I11" s="16">
        <f t="shared" si="1"/>
        <v>71.673708086785012</v>
      </c>
      <c r="J11" s="16">
        <f t="shared" si="1"/>
        <v>71.658857426726286</v>
      </c>
      <c r="K11" s="16">
        <f t="shared" si="1"/>
        <v>69.75472908314029</v>
      </c>
      <c r="L11" s="16">
        <f t="shared" si="1"/>
        <v>70.189883806681635</v>
      </c>
      <c r="M11" s="16">
        <f t="shared" si="1"/>
        <v>70.502105702453235</v>
      </c>
      <c r="N11" s="16">
        <f t="shared" si="1"/>
        <v>70.977794425169606</v>
      </c>
      <c r="O11" s="16">
        <f t="shared" si="1"/>
        <v>70.508388974559267</v>
      </c>
      <c r="P11" s="16">
        <f t="shared" si="1"/>
        <v>70.620999125141594</v>
      </c>
      <c r="Q11" s="16">
        <f t="shared" si="1"/>
        <v>70.313115232811626</v>
      </c>
      <c r="R11" s="16">
        <f t="shared" si="1"/>
        <v>71.055623629883115</v>
      </c>
      <c r="S11" s="16">
        <f t="shared" si="1"/>
        <v>71.002646225310585</v>
      </c>
      <c r="T11" s="16">
        <f t="shared" si="1"/>
        <v>71.29002844198429</v>
      </c>
      <c r="U11" s="16">
        <f t="shared" si="1"/>
        <v>71.362524559113155</v>
      </c>
      <c r="V11" s="16">
        <f t="shared" si="1"/>
        <v>71.35093803503851</v>
      </c>
      <c r="W11" s="16">
        <f t="shared" si="1"/>
        <v>71.476794448115697</v>
      </c>
      <c r="X11" s="16">
        <f t="shared" si="1"/>
        <v>72.587193014585395</v>
      </c>
      <c r="Y11" s="16">
        <f t="shared" si="1"/>
        <v>74.056411547862155</v>
      </c>
      <c r="Z11" s="16">
        <f t="shared" si="1"/>
        <v>79.410638962683336</v>
      </c>
      <c r="AA11" s="16">
        <f t="shared" si="1"/>
        <v>78.689430756923997</v>
      </c>
      <c r="AB11" s="16">
        <f t="shared" si="1"/>
        <v>78.828283892847978</v>
      </c>
      <c r="AC11" s="16">
        <f t="shared" si="1"/>
        <v>78.206610540613312</v>
      </c>
      <c r="AD11" s="16">
        <f t="shared" si="1"/>
        <v>74.540451580451034</v>
      </c>
      <c r="AE11" s="16">
        <f t="shared" si="1"/>
        <v>74.820537208334557</v>
      </c>
      <c r="AF11" s="16">
        <f t="shared" si="1"/>
        <v>75.157766830535081</v>
      </c>
      <c r="AG11" s="16">
        <f t="shared" si="1"/>
        <v>77.020215027727403</v>
      </c>
      <c r="AH11" s="16">
        <f t="shared" si="1"/>
        <v>78.363271499851578</v>
      </c>
      <c r="AI11" s="16">
        <f t="shared" si="1"/>
        <v>83.013611428822088</v>
      </c>
      <c r="AJ11" s="16">
        <f t="shared" si="1"/>
        <v>82.477872983575523</v>
      </c>
      <c r="AK11" s="16">
        <f t="shared" si="1"/>
        <v>90.374503608566044</v>
      </c>
      <c r="AL11" s="16">
        <f t="shared" si="1"/>
        <v>100.19922834687</v>
      </c>
      <c r="AM11" s="16">
        <f t="shared" si="1"/>
        <v>93.54290904094421</v>
      </c>
      <c r="AN11" s="16">
        <f t="shared" si="1"/>
        <v>91.186916521737857</v>
      </c>
      <c r="AO11" s="16">
        <f t="shared" si="1"/>
        <v>90.869377971838517</v>
      </c>
      <c r="AP11" s="16">
        <f t="shared" si="1"/>
        <v>95.4437033764397</v>
      </c>
      <c r="AQ11" s="16">
        <f t="shared" si="1"/>
        <v>101.05786989020054</v>
      </c>
      <c r="AR11" s="16">
        <f t="shared" si="1"/>
        <v>100.38997004036979</v>
      </c>
      <c r="AS11" s="16">
        <f t="shared" si="1"/>
        <v>101.6614461521054</v>
      </c>
      <c r="AT11" s="16">
        <f t="shared" si="1"/>
        <v>106.45000140466297</v>
      </c>
      <c r="AU11" s="16">
        <f t="shared" si="1"/>
        <v>105.71369450177093</v>
      </c>
      <c r="AV11" s="16">
        <f t="shared" si="1"/>
        <v>108.34185264722154</v>
      </c>
      <c r="AW11" s="16">
        <f t="shared" si="1"/>
        <v>105.31472685119911</v>
      </c>
      <c r="AX11" s="16">
        <f t="shared" si="1"/>
        <v>103.3365767279458</v>
      </c>
      <c r="AY11" s="16">
        <f t="shared" si="1"/>
        <v>106.48323759691102</v>
      </c>
      <c r="AZ11" s="16">
        <f t="shared" si="1"/>
        <v>101.64793435718079</v>
      </c>
      <c r="BA11" s="16">
        <f t="shared" si="1"/>
        <v>96.014441417069349</v>
      </c>
      <c r="BB11" s="16">
        <f t="shared" si="1"/>
        <v>76.398585027945458</v>
      </c>
      <c r="BC11" s="17"/>
    </row>
    <row r="12" spans="1:56">
      <c r="C12" s="10" t="s">
        <v>55</v>
      </c>
      <c r="D12" s="20"/>
      <c r="E12" s="21"/>
      <c r="F12" s="10" t="s">
        <v>56</v>
      </c>
      <c r="G12" s="20"/>
      <c r="H12" s="21"/>
      <c r="I12" s="10" t="s">
        <v>57</v>
      </c>
      <c r="J12" s="20"/>
      <c r="K12" s="21"/>
      <c r="L12" s="10" t="s">
        <v>58</v>
      </c>
      <c r="M12" s="20"/>
      <c r="N12" s="21"/>
      <c r="O12" s="10" t="s">
        <v>59</v>
      </c>
      <c r="P12" s="20"/>
      <c r="Q12" s="21"/>
      <c r="R12" s="10" t="s">
        <v>60</v>
      </c>
      <c r="S12" s="20"/>
      <c r="T12" s="21"/>
      <c r="U12" s="10" t="s">
        <v>61</v>
      </c>
      <c r="V12" s="20"/>
      <c r="W12" s="21"/>
      <c r="X12" s="10" t="s">
        <v>62</v>
      </c>
      <c r="Y12" s="20"/>
      <c r="Z12" s="21"/>
      <c r="AA12" s="10" t="s">
        <v>63</v>
      </c>
      <c r="AB12" s="20"/>
      <c r="AC12" s="21"/>
      <c r="AD12" s="10" t="s">
        <v>64</v>
      </c>
      <c r="AE12" s="20"/>
      <c r="AF12" s="21"/>
      <c r="AG12" s="10" t="s">
        <v>65</v>
      </c>
      <c r="AH12" s="20"/>
      <c r="AI12" s="21"/>
      <c r="AJ12" s="10" t="s">
        <v>66</v>
      </c>
      <c r="AK12" s="20"/>
      <c r="AL12" s="21"/>
      <c r="AM12" s="10" t="s">
        <v>67</v>
      </c>
      <c r="AN12" s="20"/>
      <c r="AO12" s="21"/>
      <c r="AP12" s="10" t="s">
        <v>68</v>
      </c>
      <c r="AQ12" s="20"/>
      <c r="AR12" s="21"/>
      <c r="AS12" s="10" t="s">
        <v>69</v>
      </c>
      <c r="AT12" s="20"/>
      <c r="AU12" s="21"/>
      <c r="AV12" s="10" t="s">
        <v>70</v>
      </c>
      <c r="AW12" s="20"/>
      <c r="AX12" s="21"/>
      <c r="AY12" s="10" t="s">
        <v>71</v>
      </c>
      <c r="AZ12" s="20"/>
      <c r="BA12" s="21"/>
      <c r="BB12" s="41" t="s">
        <v>72</v>
      </c>
      <c r="BC12" s="22"/>
      <c r="BD12" s="23"/>
    </row>
    <row r="13" spans="1:56">
      <c r="C13" s="24">
        <f>SUM(C10:E10)</f>
        <v>307700</v>
      </c>
      <c r="D13" s="25"/>
      <c r="E13" s="26"/>
      <c r="F13" s="24">
        <f t="shared" ref="F13" si="2">SUM(F10:H10)</f>
        <v>207075</v>
      </c>
      <c r="G13" s="25"/>
      <c r="H13" s="26"/>
      <c r="I13" s="24">
        <f t="shared" ref="I13" si="3">SUM(I10:K10)</f>
        <v>380439.23</v>
      </c>
      <c r="J13" s="25"/>
      <c r="K13" s="26"/>
      <c r="L13" s="24">
        <f t="shared" ref="L13" si="4">SUM(L10:N10)</f>
        <v>1515053.67</v>
      </c>
      <c r="M13" s="25"/>
      <c r="N13" s="26"/>
      <c r="O13" s="24">
        <f t="shared" ref="O13" si="5">SUM(O10:Q10)</f>
        <v>4589388.5280000009</v>
      </c>
      <c r="P13" s="25"/>
      <c r="Q13" s="26"/>
      <c r="R13" s="24">
        <f t="shared" ref="R13" si="6">SUM(R10:T10)</f>
        <v>14060963.282000002</v>
      </c>
      <c r="S13" s="25"/>
      <c r="T13" s="26"/>
      <c r="U13" s="24">
        <f t="shared" ref="U13" si="7">SUM(U10:W10)</f>
        <v>14633892.366000002</v>
      </c>
      <c r="V13" s="25"/>
      <c r="W13" s="26"/>
      <c r="X13" s="24">
        <f t="shared" ref="X13" si="8">SUM(X10:Z10)</f>
        <v>16579605.342333335</v>
      </c>
      <c r="Y13" s="25"/>
      <c r="Z13" s="26"/>
      <c r="AA13" s="24">
        <f t="shared" ref="AA13" si="9">SUM(AA10:AC10)</f>
        <v>15234320.408000004</v>
      </c>
      <c r="AB13" s="25"/>
      <c r="AC13" s="26"/>
      <c r="AD13" s="24">
        <f t="shared" ref="AD13" si="10">SUM(AD10:AF10)</f>
        <v>16171170.989</v>
      </c>
      <c r="AE13" s="25"/>
      <c r="AF13" s="26"/>
      <c r="AG13" s="24">
        <f t="shared" ref="AG13" si="11">SUM(AG10:AI10)</f>
        <v>14922742.183</v>
      </c>
      <c r="AH13" s="25"/>
      <c r="AI13" s="26"/>
      <c r="AJ13" s="24">
        <f t="shared" ref="AJ13" si="12">SUM(AJ10:AL10)</f>
        <v>19352739.962666668</v>
      </c>
      <c r="AK13" s="25"/>
      <c r="AL13" s="26"/>
      <c r="AM13" s="24">
        <f t="shared" ref="AM13" si="13">SUM(AM10:AO10)</f>
        <v>14576119.496277004</v>
      </c>
      <c r="AN13" s="25"/>
      <c r="AO13" s="26"/>
      <c r="AP13" s="24">
        <f t="shared" ref="AP13" si="14">SUM(AP10:AR10)</f>
        <v>10184967.116708001</v>
      </c>
      <c r="AQ13" s="25"/>
      <c r="AR13" s="26"/>
      <c r="AS13" s="24">
        <f t="shared" ref="AS13" si="15">SUM(AS10:AU10)</f>
        <v>7396599.1629859991</v>
      </c>
      <c r="AT13" s="25"/>
      <c r="AU13" s="26"/>
      <c r="AV13" s="24">
        <f t="shared" ref="AV13" si="16">SUM(AV10:AX10)</f>
        <v>17113230.906999998</v>
      </c>
      <c r="AW13" s="25"/>
      <c r="AX13" s="26"/>
      <c r="AY13" s="24">
        <f t="shared" ref="AY13" si="17">SUM(AY10:BA10)</f>
        <v>7584073.3929999974</v>
      </c>
      <c r="AZ13" s="25"/>
      <c r="BA13" s="26"/>
      <c r="BB13" s="42">
        <f>SUM(BB10:BB10)</f>
        <v>3645568.2523333328</v>
      </c>
      <c r="BC13" s="27"/>
      <c r="BD13" s="23"/>
    </row>
    <row r="14" spans="1:56" s="28" customFormat="1" ht="15.75" thickBot="1">
      <c r="C14" s="29">
        <f>IFERROR((C10*C11+D10*D11+E10*E11)/(C10+D10+E10),0)</f>
        <v>97.234982125446862</v>
      </c>
      <c r="D14" s="30"/>
      <c r="E14" s="31"/>
      <c r="F14" s="29">
        <f t="shared" ref="F14" si="18">IFERROR((F10*F11+G10*G11+H10*H11)/(F10+G10+H10),0)</f>
        <v>71.394866594229143</v>
      </c>
      <c r="G14" s="30"/>
      <c r="H14" s="31"/>
      <c r="I14" s="29">
        <f t="shared" ref="I14" si="19">IFERROR((I10*I11+J10*J11+K10*K11)/(I10+J10+K10),0)</f>
        <v>70.769963470907044</v>
      </c>
      <c r="J14" s="30"/>
      <c r="K14" s="31"/>
      <c r="L14" s="29">
        <f t="shared" ref="L14" si="20">IFERROR((L10*L11+M10*M11+N10*N11)/(L10+M10+N10),0)</f>
        <v>70.616100215116475</v>
      </c>
      <c r="M14" s="30"/>
      <c r="N14" s="31"/>
      <c r="O14" s="29">
        <f t="shared" ref="O14" si="21">IFERROR((O10*O11+P10*P11+Q10*Q11)/(O10+P10+Q10),0)</f>
        <v>70.481302856474983</v>
      </c>
      <c r="P14" s="30"/>
      <c r="Q14" s="31"/>
      <c r="R14" s="29">
        <f t="shared" ref="R14" si="22">IFERROR((R10*R11+S10*S11+T10*T11)/(R10+S10+T10),0)</f>
        <v>71.135419810016685</v>
      </c>
      <c r="S14" s="30"/>
      <c r="T14" s="31"/>
      <c r="U14" s="29">
        <f t="shared" ref="U14" si="23">IFERROR((U10*U11+V10*V11+W10*W11)/(U10+V10+W10),0)</f>
        <v>71.398948108608749</v>
      </c>
      <c r="V14" s="30"/>
      <c r="W14" s="31"/>
      <c r="X14" s="29">
        <f t="shared" ref="X14" si="24">IFERROR((X10*X11+Y10*Y11+Z10*Z11)/(X10+Y10+Z10),0)</f>
        <v>75.656592313035191</v>
      </c>
      <c r="Y14" s="30"/>
      <c r="Z14" s="31"/>
      <c r="AA14" s="29">
        <f t="shared" ref="AA14" si="25">IFERROR((AA10*AA11+AB10*AB11+AC10*AC11)/(AA10+AB10+AC10),0)</f>
        <v>78.566927262686704</v>
      </c>
      <c r="AB14" s="30"/>
      <c r="AC14" s="31"/>
      <c r="AD14" s="29">
        <f t="shared" ref="AD14" si="26">IFERROR((AD10*AD11+AE10*AE11+AF10*AF11)/(AD10+AE10+AF10),0)</f>
        <v>74.834364715176051</v>
      </c>
      <c r="AE14" s="30"/>
      <c r="AF14" s="31"/>
      <c r="AG14" s="29">
        <f t="shared" ref="AG14" si="27">IFERROR((AG10*AG11+AH10*AH11+AI10*AI11)/(AG10+AH10+AI10),0)</f>
        <v>79.667659829066153</v>
      </c>
      <c r="AH14" s="30"/>
      <c r="AI14" s="31"/>
      <c r="AJ14" s="29">
        <f t="shared" ref="AJ14" si="28">IFERROR((AJ10*AJ11+AK10*AK11+AL10*AL11)/(AJ10+AK10+AL10),0)</f>
        <v>93.248623496081109</v>
      </c>
      <c r="AK14" s="30"/>
      <c r="AL14" s="31"/>
      <c r="AM14" s="29">
        <f t="shared" ref="AM14" si="29">IFERROR((AM10*AM11+AN10*AN11+AO10*AO11)/(AM10+AN10+AO10),0)</f>
        <v>91.896547433036162</v>
      </c>
      <c r="AN14" s="30"/>
      <c r="AO14" s="31"/>
      <c r="AP14" s="29">
        <f t="shared" ref="AP14" si="30">IFERROR((AP10*AP11+AQ10*AQ11+AR10*AR11)/(AP10+AQ10+AR10),0)</f>
        <v>98.398499530625543</v>
      </c>
      <c r="AQ14" s="30"/>
      <c r="AR14" s="31"/>
      <c r="AS14" s="29">
        <f t="shared" ref="AS14" si="31">IFERROR((AS10*AS11+AT10*AT11+AU10*AU11)/(AS10+AT10+AU10),0)</f>
        <v>104.64019818672958</v>
      </c>
      <c r="AT14" s="30"/>
      <c r="AU14" s="31"/>
      <c r="AV14" s="29">
        <f t="shared" ref="AV14" si="32">IFERROR((AV10*AV11+AW10*AW11+AX10*AX11)/(AV10+AW10+AX10),0)</f>
        <v>105.28727815166388</v>
      </c>
      <c r="AW14" s="30"/>
      <c r="AX14" s="31"/>
      <c r="AY14" s="29">
        <f t="shared" ref="AY14" si="33">IFERROR((AY10*AY11+AZ10*AZ11+BA10*BA11)/(AY10+AZ10+BA10),0)</f>
        <v>101.12000373192463</v>
      </c>
      <c r="AZ14" s="30"/>
      <c r="BA14" s="31"/>
      <c r="BB14" s="43">
        <f>IFERROR((BB10*BB11+#REF!*#REF!+#REF!*#REF!)/(BB10+#REF!+#REF!),0)</f>
        <v>0</v>
      </c>
      <c r="BC14" s="27"/>
    </row>
    <row r="15" spans="1:56" s="28" customFormat="1" ht="15.75" thickBot="1">
      <c r="N15" s="32">
        <f>SUMPRODUCT(C10:N10,C11:N11)/SUM(C10:N10)</f>
        <v>74.105516736127129</v>
      </c>
      <c r="Z15" s="32">
        <f>SUMPRODUCT(O10:Z10,O11:Z11)/SUM(O10:Z10)</f>
        <v>72.655833986447632</v>
      </c>
      <c r="AL15" s="32">
        <f>SUMPRODUCT(AA10:AL10,AA11:AL11)/SUM(AA10:AL10)</f>
        <v>82.22395421551181</v>
      </c>
      <c r="AX15" s="32">
        <f>SUMPRODUCT(AM10:AX10,AM11:AX11)/SUM(AM10:AX10)</f>
        <v>99.804671288635419</v>
      </c>
      <c r="BB15" s="45"/>
      <c r="BC15" s="44"/>
    </row>
    <row r="16" spans="1:56" s="28" customFormat="1" ht="15.75" thickBo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2">
        <f>SUMPRODUCT(C6:N6,C7:N7)/SUM(C6:N6)</f>
        <v>81.809564612825724</v>
      </c>
      <c r="O16" s="34"/>
      <c r="P16" s="35"/>
      <c r="Z16" s="32">
        <f>SUMPRODUCT(O6:Z6,O7:Z7)/SUM(O6:Z6)</f>
        <v>73.597363950546494</v>
      </c>
      <c r="AL16" s="32">
        <f>SUMPRODUCT(AA6:AL6,AA7:AL7)/SUM(AA6:AL6)</f>
        <v>89.191383703009919</v>
      </c>
      <c r="AX16" s="32">
        <f>SUMPRODUCT(AM6:AX6,AM7:AX7)/SUM(AM6:AX6)</f>
        <v>101.54975125322028</v>
      </c>
    </row>
    <row r="17" spans="2:50" s="28" customFormat="1" ht="15.75" thickBot="1">
      <c r="B17" s="33"/>
      <c r="C17" s="33"/>
      <c r="D17" s="33"/>
      <c r="E17" s="33"/>
      <c r="F17" s="33"/>
      <c r="G17" s="33"/>
      <c r="H17" s="33"/>
      <c r="N17" s="32">
        <f>SUMPRODUCT(C4:N4,C5:N5)/SUM(C4:N4)</f>
        <v>71.505484642848188</v>
      </c>
      <c r="O17" s="33"/>
      <c r="P17" s="33"/>
      <c r="Z17" s="32">
        <f>SUMPRODUCT(O4:Z4,O5:Z5)/SUM(O4:Z4)</f>
        <v>72.399659353876373</v>
      </c>
      <c r="AL17" s="32">
        <f>SUMPRODUCT(AA4:AL4,AA5:AL5)/SUM(AA4:AL4)</f>
        <v>78.999128120033504</v>
      </c>
      <c r="AX17" s="32">
        <f>SUMPRODUCT(AM4:AX4,AM5:AX5)/SUM(AM4:AX4)</f>
        <v>99.773791392922689</v>
      </c>
    </row>
    <row r="18" spans="2:50" s="23" customFormat="1">
      <c r="B18" s="36"/>
      <c r="C18" s="36"/>
      <c r="D18" s="36"/>
      <c r="E18" s="36"/>
      <c r="F18" s="36"/>
      <c r="G18" s="36"/>
      <c r="H18" s="36"/>
      <c r="O18" s="36"/>
      <c r="P18" s="36"/>
    </row>
    <row r="19" spans="2:50" s="23" customFormat="1">
      <c r="B19" s="36"/>
      <c r="C19" s="36"/>
      <c r="D19" s="36"/>
      <c r="E19" s="36"/>
      <c r="F19" s="36"/>
      <c r="G19" s="36"/>
      <c r="H19" s="36"/>
      <c r="O19" s="36"/>
      <c r="P19" s="36"/>
    </row>
    <row r="20" spans="2:50" s="23" customFormat="1">
      <c r="B20" s="36"/>
      <c r="C20" s="36"/>
      <c r="D20" s="36"/>
      <c r="E20" s="36"/>
      <c r="F20" s="36"/>
      <c r="G20" s="36"/>
      <c r="H20" s="36"/>
      <c r="O20" s="36"/>
      <c r="P20" s="36"/>
    </row>
    <row r="21" spans="2:50" s="23" customFormat="1">
      <c r="B21" s="36"/>
      <c r="C21" s="36"/>
      <c r="D21" s="36"/>
      <c r="E21" s="36"/>
      <c r="F21" s="36"/>
      <c r="G21" s="36"/>
      <c r="H21" s="36"/>
      <c r="O21" s="36"/>
      <c r="P21" s="36"/>
    </row>
    <row r="22" spans="2:50" s="23" customFormat="1">
      <c r="B22" s="36"/>
      <c r="C22" s="36"/>
      <c r="D22" s="36"/>
      <c r="E22" s="36"/>
      <c r="F22" s="36"/>
      <c r="G22" s="36"/>
      <c r="H22" s="36"/>
      <c r="O22" s="36"/>
      <c r="P22" s="36"/>
    </row>
    <row r="23" spans="2:50" s="23" customFormat="1">
      <c r="B23" s="36"/>
      <c r="C23" s="36"/>
      <c r="D23" s="36"/>
      <c r="E23" s="36"/>
      <c r="F23" s="36"/>
      <c r="G23" s="36"/>
      <c r="H23" s="36"/>
      <c r="O23" s="36"/>
      <c r="P23" s="36"/>
    </row>
    <row r="24" spans="2:50" s="23" customFormat="1" ht="18" customHeight="1">
      <c r="B24" s="36"/>
      <c r="C24" s="36"/>
      <c r="D24" s="36"/>
      <c r="E24" s="36"/>
      <c r="F24" s="36"/>
      <c r="G24" s="36"/>
      <c r="H24" s="36"/>
      <c r="O24" s="36"/>
      <c r="P24" s="36"/>
    </row>
    <row r="25" spans="2:50" s="23" customForma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8"/>
      <c r="P25" s="37"/>
    </row>
    <row r="26" spans="2:50" s="23" customForma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8"/>
      <c r="P26" s="37"/>
    </row>
    <row r="27" spans="2:50" s="23" customFormat="1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8"/>
      <c r="P27" s="37"/>
    </row>
    <row r="28" spans="2:50" s="23" customFormat="1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9"/>
      <c r="P28" s="40"/>
    </row>
    <row r="29" spans="2:50" s="23" customFormat="1"/>
    <row r="30" spans="2:50" s="23" customFormat="1"/>
    <row r="31" spans="2:50" s="23" customFormat="1"/>
  </sheetData>
  <mergeCells count="65">
    <mergeCell ref="AV14:AX14"/>
    <mergeCell ref="AY14:BA14"/>
    <mergeCell ref="AD14:AF14"/>
    <mergeCell ref="AG14:AI14"/>
    <mergeCell ref="AJ14:AL14"/>
    <mergeCell ref="AM14:AO14"/>
    <mergeCell ref="AP14:AR14"/>
    <mergeCell ref="AS14:AU14"/>
    <mergeCell ref="C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J13:AL13"/>
    <mergeCell ref="AM13:AO13"/>
    <mergeCell ref="AP13:AR13"/>
    <mergeCell ref="AS13:AU13"/>
    <mergeCell ref="AV13:AX13"/>
    <mergeCell ref="AY13:BA13"/>
    <mergeCell ref="R13:T13"/>
    <mergeCell ref="U13:W13"/>
    <mergeCell ref="X13:Z13"/>
    <mergeCell ref="AA13:AC13"/>
    <mergeCell ref="AD13:AF13"/>
    <mergeCell ref="AG13:AI13"/>
    <mergeCell ref="BC12:BC14"/>
    <mergeCell ref="C13:E13"/>
    <mergeCell ref="F13:H13"/>
    <mergeCell ref="I13:K13"/>
    <mergeCell ref="L13:N13"/>
    <mergeCell ref="O13:Q13"/>
    <mergeCell ref="AS12:AU12"/>
    <mergeCell ref="AV12:AX12"/>
    <mergeCell ref="AY12:BA12"/>
    <mergeCell ref="AA12:AC12"/>
    <mergeCell ref="AD12:AF12"/>
    <mergeCell ref="AG12:AI12"/>
    <mergeCell ref="AJ12:AL12"/>
    <mergeCell ref="AM12:AO12"/>
    <mergeCell ref="AP12:AR12"/>
    <mergeCell ref="A10:A11"/>
    <mergeCell ref="BC10:BC11"/>
    <mergeCell ref="C12:E12"/>
    <mergeCell ref="F12:H12"/>
    <mergeCell ref="I12:K12"/>
    <mergeCell ref="L12:N12"/>
    <mergeCell ref="O12:Q12"/>
    <mergeCell ref="R12:T12"/>
    <mergeCell ref="U12:W12"/>
    <mergeCell ref="X12:Z12"/>
    <mergeCell ref="A4:A5"/>
    <mergeCell ref="BC4:BC5"/>
    <mergeCell ref="A6:A7"/>
    <mergeCell ref="BC6:BC7"/>
    <mergeCell ref="A8:A9"/>
    <mergeCell ref="BC8:BC9"/>
    <mergeCell ref="C2:N2"/>
    <mergeCell ref="O2:Z2"/>
    <mergeCell ref="AA2:AL2"/>
    <mergeCell ref="AM2:AX2"/>
    <mergeCell ref="AY2:BB2"/>
  </mergeCells>
  <pageMargins left="0.16" right="0.16" top="1.42" bottom="0.75" header="0.3" footer="0.3"/>
  <pageSetup paperSize="8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Rezultate </vt:lpstr>
      <vt:lpstr>'Rezultate 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 Eduard Valentin</dc:creator>
  <cp:lastModifiedBy>Vasile Eduard Valentin</cp:lastModifiedBy>
  <dcterms:created xsi:type="dcterms:W3CDTF">2020-05-06T08:49:51Z</dcterms:created>
  <dcterms:modified xsi:type="dcterms:W3CDTF">2020-05-06T08:50:38Z</dcterms:modified>
</cp:coreProperties>
</file>