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2760" yWindow="32760" windowWidth="20490" windowHeight="7485" activeTab="1"/>
  </bookViews>
  <sheets>
    <sheet name="Buyer Simulator" sheetId="2" r:id="rId1"/>
    <sheet name="Seller Simulator" sheetId="3" r:id="rId2"/>
  </sheets>
  <calcPr calcId="125725"/>
</workbook>
</file>

<file path=xl/calcChain.xml><?xml version="1.0" encoding="utf-8"?>
<calcChain xmlns="http://schemas.openxmlformats.org/spreadsheetml/2006/main">
  <c r="B3" i="3"/>
  <c r="B3" i="2"/>
  <c r="B7" i="3"/>
  <c r="B6"/>
  <c r="B5"/>
  <c r="B14"/>
  <c r="B12"/>
  <c r="B4"/>
  <c r="B25"/>
  <c r="B10"/>
  <c r="B14" i="2"/>
  <c r="B6"/>
  <c r="B5"/>
  <c r="B7"/>
  <c r="B10"/>
  <c r="B4"/>
  <c r="B25"/>
  <c r="B24"/>
  <c r="B26"/>
  <c r="B8"/>
  <c r="B9"/>
  <c r="B17"/>
  <c r="B8" i="3"/>
  <c r="B9"/>
  <c r="B17"/>
  <c r="B24"/>
  <c r="B26"/>
</calcChain>
</file>

<file path=xl/sharedStrings.xml><?xml version="1.0" encoding="utf-8"?>
<sst xmlns="http://schemas.openxmlformats.org/spreadsheetml/2006/main" count="90" uniqueCount="47">
  <si>
    <t>C</t>
  </si>
  <si>
    <t>V</t>
  </si>
  <si>
    <t>Accout balance</t>
  </si>
  <si>
    <t>The guarantee deposited for the GasForward CCP platform (ex: Bank letter of guarantee)</t>
  </si>
  <si>
    <t>Initial order margin</t>
  </si>
  <si>
    <t>The guarantee withheld for orders open to the market after the conclusion of a trading session valid for at least the next day. (initial margin reference value/ contracts in lei)</t>
  </si>
  <si>
    <t>Open position Margin</t>
  </si>
  <si>
    <t>The guarantee withheld for Netted Positions* initial margin reference value/contracts in lei</t>
  </si>
  <si>
    <t>Variation margin (2 types)</t>
  </si>
  <si>
    <t>The guarantee withheld or cleared/compensated for the price risk of the transaction reported to the market price (daily settlement price). Positive value (C6) OR negative value (C7)</t>
  </si>
  <si>
    <t>Positive exposure</t>
  </si>
  <si>
    <t>Positive exposure calculation (see formula)</t>
  </si>
  <si>
    <t>Negative exposure</t>
  </si>
  <si>
    <t>Negative exposure calculation (see formula)</t>
  </si>
  <si>
    <t>Adjusted variation margin</t>
  </si>
  <si>
    <t>Net margin within the trade</t>
  </si>
  <si>
    <t xml:space="preserve">Initial margin of the orders+the margin of the open position+ the adjusted variation margin
</t>
  </si>
  <si>
    <t>Physical delivery margin</t>
  </si>
  <si>
    <t>Only calculated in the last day of trading a product.</t>
  </si>
  <si>
    <t>Daily settlement price</t>
  </si>
  <si>
    <t>TO BE INTRODUCED (MARKET PRICE OF THE CURRENT DAY)</t>
  </si>
  <si>
    <t>Net positions</t>
  </si>
  <si>
    <t>Number of open buying and selling positions (Number of contracts bought- Number of contract sold and vice versa) for a product. (No need for mixed calculations within this simulator.)</t>
  </si>
  <si>
    <t>Transaction sense</t>
  </si>
  <si>
    <t>The sense of transaction</t>
  </si>
  <si>
    <t>Transaction MWh Quantity</t>
  </si>
  <si>
    <t>Number of MWh traded</t>
  </si>
  <si>
    <t>Transaction Contract Quantity</t>
  </si>
  <si>
    <t>Number of traded contracts at a unique price within a transaction (This simulator only simulates a unique transaction at a unique price)</t>
  </si>
  <si>
    <t>Transaction price</t>
  </si>
  <si>
    <t>The price of the transaction</t>
  </si>
  <si>
    <t xml:space="preserve">Transaction limit (+) or Margin Call (-) </t>
  </si>
  <si>
    <t>Transaction limit (+) or Margin Call (-)</t>
  </si>
  <si>
    <t xml:space="preserve">In order to simulate portfolio situations and scenarios introduce/modify values highlighted with YELLOW and with RED writing (Daily settlement price, simulated transactions and account balance)
</t>
  </si>
  <si>
    <t>Extra formula support</t>
  </si>
  <si>
    <t>Unlimited positive exposure</t>
  </si>
  <si>
    <t>Sign change for position margin calculation</t>
  </si>
  <si>
    <t>Positive exposure limited to maximum compensation</t>
  </si>
  <si>
    <t>Reference value for the initial margin</t>
  </si>
  <si>
    <t>Nr of MWh/ contract</t>
  </si>
  <si>
    <t>Nr of contracts within open orders</t>
  </si>
  <si>
    <t xml:space="preserve">Unique transaction scenario for a SELLER  initially set for a monthly product with an initial margin of 300 lei/ contract and 31 MWh/contract (ex: December)
</t>
  </si>
  <si>
    <t>Terminology</t>
  </si>
  <si>
    <t>Calculations</t>
  </si>
  <si>
    <t>Explanation</t>
  </si>
  <si>
    <t>The variation margin which is effectively used towards the trading limit. In case of a positive variation margin (+)  the highest value will be of up to the initial margin for open positions; the algebric sum of the two values is maximum 0. In case of a negative variation margin, the negative value is considered (you cannot compensate – with -)</t>
  </si>
  <si>
    <t>Unique transaction scenario for a BUYER  initially set for a monthly product with an initial margin of 300 lei/ contract and 31 MWh/contract (ex: December)</t>
  </si>
</sst>
</file>

<file path=xl/styles.xml><?xml version="1.0" encoding="utf-8"?>
<styleSheet xmlns="http://schemas.openxmlformats.org/spreadsheetml/2006/main">
  <fonts count="14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i/>
      <sz val="10"/>
      <name val="Arial"/>
      <family val="2"/>
    </font>
    <font>
      <sz val="10"/>
      <color rgb="FFFF0000"/>
      <name val="Arial"/>
      <family val="2"/>
    </font>
    <font>
      <sz val="10"/>
      <color rgb="FF0070C0"/>
      <name val="Arial"/>
      <family val="2"/>
    </font>
    <font>
      <b/>
      <sz val="12"/>
      <color rgb="FFFF0000"/>
      <name val="Arial"/>
      <family val="2"/>
    </font>
    <font>
      <b/>
      <sz val="12"/>
      <color rgb="FF0070C0"/>
      <name val="Arial"/>
      <family val="2"/>
    </font>
    <font>
      <b/>
      <sz val="10"/>
      <color rgb="FF0070C0"/>
      <name val="Arial"/>
      <family val="2"/>
    </font>
    <font>
      <b/>
      <i/>
      <sz val="10"/>
      <color rgb="FF0070C0"/>
      <name val="Arial"/>
      <family val="2"/>
    </font>
    <font>
      <b/>
      <sz val="11"/>
      <color rgb="FF000000"/>
      <name val="Calibri"/>
      <family val="2"/>
    </font>
    <font>
      <b/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/>
    <xf numFmtId="0" fontId="0" fillId="2" borderId="0" xfId="0" applyFill="1" applyBorder="1"/>
    <xf numFmtId="0" fontId="6" fillId="3" borderId="0" xfId="0" applyFont="1" applyFill="1"/>
    <xf numFmtId="0" fontId="7" fillId="0" borderId="0" xfId="0" applyFont="1"/>
    <xf numFmtId="0" fontId="8" fillId="0" borderId="0" xfId="0" applyFont="1"/>
    <xf numFmtId="0" fontId="9" fillId="0" borderId="0" xfId="0" applyFont="1"/>
    <xf numFmtId="0" fontId="2" fillId="3" borderId="0" xfId="0" applyFont="1" applyFill="1"/>
    <xf numFmtId="0" fontId="3" fillId="0" borderId="0" xfId="0" applyFont="1"/>
    <xf numFmtId="0" fontId="4" fillId="0" borderId="0" xfId="0" applyFont="1"/>
    <xf numFmtId="0" fontId="4" fillId="0" borderId="0" xfId="0" quotePrefix="1" applyFont="1"/>
    <xf numFmtId="0" fontId="6" fillId="3" borderId="1" xfId="0" applyFont="1" applyFill="1" applyBorder="1"/>
    <xf numFmtId="0" fontId="7" fillId="0" borderId="1" xfId="0" applyFont="1" applyBorder="1"/>
    <xf numFmtId="0" fontId="1" fillId="0" borderId="2" xfId="0" applyFont="1" applyBorder="1"/>
    <xf numFmtId="0" fontId="7" fillId="0" borderId="1" xfId="0" applyFont="1" applyFill="1" applyBorder="1"/>
    <xf numFmtId="0" fontId="1" fillId="0" borderId="2" xfId="0" applyFont="1" applyFill="1" applyBorder="1"/>
    <xf numFmtId="0" fontId="7" fillId="0" borderId="1" xfId="0" applyFont="1" applyFill="1" applyBorder="1" applyAlignment="1">
      <alignment horizontal="right"/>
    </xf>
    <xf numFmtId="0" fontId="7" fillId="0" borderId="3" xfId="0" applyFont="1" applyBorder="1"/>
    <xf numFmtId="0" fontId="2" fillId="0" borderId="2" xfId="0" applyFont="1" applyBorder="1"/>
    <xf numFmtId="0" fontId="2" fillId="0" borderId="4" xfId="0" applyFont="1" applyBorder="1"/>
    <xf numFmtId="0" fontId="3" fillId="2" borderId="2" xfId="0" applyFont="1" applyFill="1" applyBorder="1"/>
    <xf numFmtId="0" fontId="3" fillId="2" borderId="0" xfId="0" applyFont="1" applyFill="1" applyBorder="1"/>
    <xf numFmtId="0" fontId="3" fillId="2" borderId="1" xfId="0" applyFont="1" applyFill="1" applyBorder="1"/>
    <xf numFmtId="0" fontId="7" fillId="0" borderId="5" xfId="0" applyFont="1" applyBorder="1"/>
    <xf numFmtId="0" fontId="10" fillId="0" borderId="6" xfId="0" applyFont="1" applyBorder="1"/>
    <xf numFmtId="0" fontId="11" fillId="2" borderId="5" xfId="0" applyFont="1" applyFill="1" applyBorder="1"/>
    <xf numFmtId="0" fontId="11" fillId="2" borderId="7" xfId="0" applyFont="1" applyFill="1" applyBorder="1"/>
    <xf numFmtId="0" fontId="11" fillId="2" borderId="6" xfId="0" applyFont="1" applyFill="1" applyBorder="1"/>
    <xf numFmtId="0" fontId="11" fillId="0" borderId="7" xfId="0" applyFont="1" applyBorder="1"/>
    <xf numFmtId="0" fontId="10" fillId="0" borderId="7" xfId="0" applyFont="1" applyBorder="1"/>
    <xf numFmtId="0" fontId="1" fillId="2" borderId="2" xfId="0" applyFont="1" applyFill="1" applyBorder="1"/>
    <xf numFmtId="0" fontId="0" fillId="2" borderId="1" xfId="0" applyFill="1" applyBorder="1"/>
    <xf numFmtId="0" fontId="0" fillId="2" borderId="8" xfId="0" applyFill="1" applyBorder="1"/>
    <xf numFmtId="0" fontId="0" fillId="2" borderId="3" xfId="0" applyFill="1" applyBorder="1"/>
    <xf numFmtId="0" fontId="10" fillId="2" borderId="5" xfId="0" applyFont="1" applyFill="1" applyBorder="1"/>
    <xf numFmtId="0" fontId="10" fillId="2" borderId="7" xfId="0" applyFont="1" applyFill="1" applyBorder="1"/>
    <xf numFmtId="0" fontId="10" fillId="2" borderId="6" xfId="0" applyFont="1" applyFill="1" applyBorder="1"/>
    <xf numFmtId="0" fontId="3" fillId="0" borderId="1" xfId="0" applyFont="1" applyBorder="1"/>
    <xf numFmtId="0" fontId="12" fillId="0" borderId="0" xfId="0" applyFont="1"/>
    <xf numFmtId="0" fontId="5" fillId="0" borderId="2" xfId="0" applyFont="1" applyBorder="1"/>
    <xf numFmtId="0" fontId="1" fillId="2" borderId="2" xfId="0" applyFont="1" applyFill="1" applyBorder="1" applyAlignment="1"/>
    <xf numFmtId="0" fontId="1" fillId="2" borderId="4" xfId="0" applyFont="1" applyFill="1" applyBorder="1"/>
    <xf numFmtId="0" fontId="4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12" fillId="0" borderId="0" xfId="0" applyFont="1" applyAlignment="1"/>
    <xf numFmtId="0" fontId="7" fillId="0" borderId="1" xfId="0" applyFont="1" applyBorder="1" applyAlignment="1"/>
    <xf numFmtId="0" fontId="0" fillId="2" borderId="0" xfId="0" applyFill="1" applyBorder="1" applyAlignment="1"/>
    <xf numFmtId="0" fontId="0" fillId="2" borderId="1" xfId="0" applyFill="1" applyBorder="1" applyAlignment="1"/>
    <xf numFmtId="0" fontId="0" fillId="0" borderId="0" xfId="0" applyAlignment="1"/>
    <xf numFmtId="0" fontId="13" fillId="3" borderId="0" xfId="0" applyFont="1" applyFill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9"/>
  <sheetViews>
    <sheetView workbookViewId="0">
      <selection activeCell="A23" sqref="A23:A29"/>
    </sheetView>
  </sheetViews>
  <sheetFormatPr defaultRowHeight="12.75"/>
  <cols>
    <col min="1" max="1" width="38.85546875" customWidth="1"/>
    <col min="3" max="3" width="27.28515625" customWidth="1"/>
  </cols>
  <sheetData>
    <row r="1" spans="1:33" s="29" customFormat="1" ht="18.75" customHeight="1" thickBot="1">
      <c r="A1" s="23" t="s">
        <v>42</v>
      </c>
      <c r="B1" s="24" t="s">
        <v>43</v>
      </c>
      <c r="C1" s="25" t="s">
        <v>44</v>
      </c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7"/>
      <c r="AE1" s="28"/>
      <c r="AF1" s="28"/>
      <c r="AG1" s="28"/>
    </row>
    <row r="2" spans="1:33">
      <c r="A2" s="18" t="s">
        <v>2</v>
      </c>
      <c r="B2" s="11">
        <v>50000</v>
      </c>
      <c r="C2" s="30" t="s">
        <v>3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31"/>
      <c r="AE2" s="8"/>
      <c r="AF2" s="8"/>
      <c r="AG2" s="8"/>
    </row>
    <row r="3" spans="1:33">
      <c r="A3" s="18" t="s">
        <v>4</v>
      </c>
      <c r="B3" s="12">
        <f>-B27*B29</f>
        <v>-3000</v>
      </c>
      <c r="C3" s="30" t="s">
        <v>5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31"/>
      <c r="AE3" s="8"/>
      <c r="AF3" s="8"/>
      <c r="AG3" s="8"/>
    </row>
    <row r="4" spans="1:33">
      <c r="A4" s="18" t="s">
        <v>6</v>
      </c>
      <c r="B4" s="12">
        <f>-B12*B27</f>
        <v>-27000</v>
      </c>
      <c r="C4" s="30" t="s">
        <v>7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31"/>
      <c r="AE4" s="8"/>
      <c r="AF4" s="8"/>
      <c r="AG4" s="8"/>
    </row>
    <row r="5" spans="1:33">
      <c r="A5" s="18" t="s">
        <v>8</v>
      </c>
      <c r="B5" s="12">
        <f>B6+B7</f>
        <v>0</v>
      </c>
      <c r="C5" s="30" t="s">
        <v>9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31"/>
      <c r="AE5" s="8"/>
      <c r="AF5" s="8"/>
      <c r="AG5" s="8"/>
    </row>
    <row r="6" spans="1:33" s="8" customFormat="1" ht="15">
      <c r="A6" s="38" t="s">
        <v>10</v>
      </c>
      <c r="B6" s="37">
        <f>IF((B11&gt;B16),((B11-B16)*B28*B12),0)</f>
        <v>0</v>
      </c>
      <c r="C6" s="20" t="s">
        <v>11</v>
      </c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2"/>
    </row>
    <row r="7" spans="1:33" s="8" customFormat="1">
      <c r="A7" s="39" t="s">
        <v>12</v>
      </c>
      <c r="B7" s="37">
        <f>IF((B11&lt;B16),((B11-B16)*B28*B12),0)</f>
        <v>0</v>
      </c>
      <c r="C7" s="20" t="s">
        <v>13</v>
      </c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2"/>
    </row>
    <row r="8" spans="1:33" ht="14.25" customHeight="1">
      <c r="A8" s="38" t="s">
        <v>14</v>
      </c>
      <c r="B8" s="12">
        <f>IF(OR(B5&lt;0,B5=0),(B5),B26)</f>
        <v>0</v>
      </c>
      <c r="C8" s="40" t="s">
        <v>45</v>
      </c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7"/>
      <c r="AE8" s="8"/>
      <c r="AF8" s="8"/>
      <c r="AG8" s="8"/>
    </row>
    <row r="9" spans="1:33">
      <c r="A9" s="13" t="s">
        <v>15</v>
      </c>
      <c r="B9" s="12">
        <f>B8+B3+B4</f>
        <v>-30000</v>
      </c>
      <c r="C9" s="40" t="s">
        <v>16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31"/>
      <c r="AE9" s="8"/>
      <c r="AF9" s="8"/>
      <c r="AG9" s="8"/>
    </row>
    <row r="10" spans="1:33" ht="15">
      <c r="A10" s="38" t="s">
        <v>17</v>
      </c>
      <c r="B10" s="12">
        <f>0</f>
        <v>0</v>
      </c>
      <c r="C10" s="30" t="s">
        <v>18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31"/>
      <c r="AE10" s="8"/>
      <c r="AF10" s="8"/>
      <c r="AG10" s="8"/>
    </row>
    <row r="11" spans="1:33">
      <c r="A11" s="15" t="s">
        <v>19</v>
      </c>
      <c r="B11" s="11">
        <v>100</v>
      </c>
      <c r="C11" s="30" t="s">
        <v>20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31"/>
      <c r="AE11" s="8"/>
      <c r="AF11" s="8"/>
      <c r="AG11" s="8"/>
    </row>
    <row r="12" spans="1:33">
      <c r="A12" s="15" t="s">
        <v>21</v>
      </c>
      <c r="B12" s="14">
        <v>90</v>
      </c>
      <c r="C12" s="30" t="s">
        <v>22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31"/>
      <c r="AE12" s="8"/>
      <c r="AF12" s="8"/>
      <c r="AG12" s="8"/>
    </row>
    <row r="13" spans="1:33">
      <c r="A13" s="15" t="s">
        <v>23</v>
      </c>
      <c r="B13" s="16" t="s">
        <v>0</v>
      </c>
      <c r="C13" s="30" t="s">
        <v>24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31"/>
      <c r="AE13" s="8"/>
      <c r="AF13" s="8"/>
      <c r="AG13" s="8"/>
    </row>
    <row r="14" spans="1:33">
      <c r="A14" s="15" t="s">
        <v>25</v>
      </c>
      <c r="B14" s="16">
        <f>B15*B28</f>
        <v>2790</v>
      </c>
      <c r="C14" s="30" t="s">
        <v>26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31"/>
      <c r="AE14" s="8"/>
      <c r="AF14" s="8"/>
      <c r="AG14" s="8"/>
    </row>
    <row r="15" spans="1:33">
      <c r="A15" s="15" t="s">
        <v>27</v>
      </c>
      <c r="B15" s="11">
        <v>90</v>
      </c>
      <c r="C15" s="30" t="s">
        <v>28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31"/>
      <c r="AE15" s="8"/>
      <c r="AF15" s="8"/>
      <c r="AG15" s="8"/>
    </row>
    <row r="16" spans="1:33">
      <c r="A16" s="15" t="s">
        <v>29</v>
      </c>
      <c r="B16" s="11">
        <v>100</v>
      </c>
      <c r="C16" s="30" t="s">
        <v>30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31"/>
      <c r="AE16" s="8"/>
      <c r="AF16" s="8"/>
      <c r="AG16" s="8"/>
    </row>
    <row r="17" spans="1:33" ht="13.5" thickBot="1">
      <c r="A17" s="19" t="s">
        <v>31</v>
      </c>
      <c r="B17" s="17">
        <f>B2+B9+B10</f>
        <v>20000</v>
      </c>
      <c r="C17" s="41" t="s">
        <v>32</v>
      </c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3"/>
      <c r="AE17" s="8"/>
      <c r="AF17" s="8"/>
      <c r="AG17" s="8"/>
    </row>
    <row r="18" spans="1:33">
      <c r="B18" s="4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</row>
    <row r="21" spans="1:33" ht="15.75">
      <c r="A21" s="6" t="s">
        <v>46</v>
      </c>
      <c r="C21" s="5"/>
    </row>
    <row r="22" spans="1:33" s="1" customFormat="1" ht="89.25">
      <c r="A22" s="49" t="s">
        <v>33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</row>
    <row r="23" spans="1:33">
      <c r="A23" s="42" t="s">
        <v>34</v>
      </c>
      <c r="B23" s="9"/>
      <c r="C23" s="9"/>
    </row>
    <row r="24" spans="1:33">
      <c r="A24" s="42" t="s">
        <v>35</v>
      </c>
      <c r="B24" s="10">
        <f>IF(B5&gt;0*(B5&lt;-B4),B6,B4)</f>
        <v>-27000</v>
      </c>
      <c r="C24" s="9"/>
    </row>
    <row r="25" spans="1:33">
      <c r="A25" s="42" t="s">
        <v>36</v>
      </c>
      <c r="B25" s="9">
        <f>-B4</f>
        <v>27000</v>
      </c>
      <c r="C25" s="9"/>
    </row>
    <row r="26" spans="1:33" ht="22.5">
      <c r="A26" s="42" t="s">
        <v>37</v>
      </c>
      <c r="B26" s="9">
        <f>MIN(B24,B25)</f>
        <v>-27000</v>
      </c>
      <c r="C26" s="9"/>
    </row>
    <row r="27" spans="1:33">
      <c r="A27" s="42" t="s">
        <v>38</v>
      </c>
      <c r="B27" s="3">
        <v>300</v>
      </c>
    </row>
    <row r="28" spans="1:33">
      <c r="A28" s="42" t="s">
        <v>39</v>
      </c>
      <c r="B28" s="3">
        <v>31</v>
      </c>
    </row>
    <row r="29" spans="1:33">
      <c r="A29" s="42" t="s">
        <v>40</v>
      </c>
      <c r="B29" s="3">
        <v>10</v>
      </c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29"/>
  <sheetViews>
    <sheetView tabSelected="1" topLeftCell="A10" workbookViewId="0">
      <selection activeCell="D32" sqref="D32"/>
    </sheetView>
  </sheetViews>
  <sheetFormatPr defaultRowHeight="12.75"/>
  <cols>
    <col min="1" max="1" width="39.85546875" customWidth="1"/>
    <col min="3" max="3" width="27.28515625" customWidth="1"/>
    <col min="30" max="30" width="11.140625" customWidth="1"/>
  </cols>
  <sheetData>
    <row r="1" spans="1:30" s="29" customFormat="1" ht="18.75" customHeight="1" thickBot="1">
      <c r="A1" s="23" t="s">
        <v>42</v>
      </c>
      <c r="B1" s="24" t="s">
        <v>43</v>
      </c>
      <c r="C1" s="34" t="s">
        <v>44</v>
      </c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6"/>
    </row>
    <row r="2" spans="1:30">
      <c r="A2" s="18" t="s">
        <v>2</v>
      </c>
      <c r="B2" s="11">
        <v>50000</v>
      </c>
      <c r="C2" s="30" t="s">
        <v>3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31"/>
    </row>
    <row r="3" spans="1:30">
      <c r="A3" s="18" t="s">
        <v>4</v>
      </c>
      <c r="B3" s="12">
        <f>-B27*B29</f>
        <v>0</v>
      </c>
      <c r="C3" s="30" t="s">
        <v>5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31"/>
    </row>
    <row r="4" spans="1:30">
      <c r="A4" s="18" t="s">
        <v>6</v>
      </c>
      <c r="B4" s="12">
        <f>-B12*B27</f>
        <v>-27000</v>
      </c>
      <c r="C4" s="30" t="s">
        <v>7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31"/>
    </row>
    <row r="5" spans="1:30">
      <c r="A5" s="18" t="s">
        <v>8</v>
      </c>
      <c r="B5" s="12">
        <f>B6+B7</f>
        <v>-139500</v>
      </c>
      <c r="C5" s="30" t="s">
        <v>9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31"/>
    </row>
    <row r="6" spans="1:30" s="8" customFormat="1" ht="15">
      <c r="A6" s="38" t="s">
        <v>10</v>
      </c>
      <c r="B6" s="37">
        <f>IF((B16&gt;B11),((B16-B11)*B28*B12),0)</f>
        <v>0</v>
      </c>
      <c r="C6" s="20" t="s">
        <v>11</v>
      </c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2"/>
    </row>
    <row r="7" spans="1:30" s="8" customFormat="1">
      <c r="A7" s="39" t="s">
        <v>12</v>
      </c>
      <c r="B7" s="37">
        <f>IF((B16&lt;B11),((B16-B11)*B28*B12),0)</f>
        <v>-139500</v>
      </c>
      <c r="C7" s="20" t="s">
        <v>13</v>
      </c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2"/>
    </row>
    <row r="8" spans="1:30" s="48" customFormat="1" ht="15">
      <c r="A8" s="44" t="s">
        <v>14</v>
      </c>
      <c r="B8" s="45">
        <f>IF(OR(B5&lt;0,B5=0),B5,B26)</f>
        <v>-139500</v>
      </c>
      <c r="C8" s="40" t="s">
        <v>45</v>
      </c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7"/>
    </row>
    <row r="9" spans="1:30">
      <c r="A9" s="13" t="s">
        <v>15</v>
      </c>
      <c r="B9" s="12">
        <f>B8+B3+B4</f>
        <v>-166500</v>
      </c>
      <c r="C9" s="40" t="s">
        <v>16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31"/>
    </row>
    <row r="10" spans="1:30" ht="15">
      <c r="A10" s="38" t="s">
        <v>17</v>
      </c>
      <c r="B10" s="12">
        <f>0</f>
        <v>0</v>
      </c>
      <c r="C10" s="30" t="s">
        <v>18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31"/>
    </row>
    <row r="11" spans="1:30">
      <c r="A11" s="15" t="s">
        <v>19</v>
      </c>
      <c r="B11" s="11">
        <v>150</v>
      </c>
      <c r="C11" s="30" t="s">
        <v>20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31"/>
    </row>
    <row r="12" spans="1:30">
      <c r="A12" s="15" t="s">
        <v>21</v>
      </c>
      <c r="B12" s="14">
        <f>B15</f>
        <v>90</v>
      </c>
      <c r="C12" s="30" t="s">
        <v>22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31"/>
    </row>
    <row r="13" spans="1:30">
      <c r="A13" s="15" t="s">
        <v>23</v>
      </c>
      <c r="B13" s="16" t="s">
        <v>1</v>
      </c>
      <c r="C13" s="30" t="s">
        <v>24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31"/>
    </row>
    <row r="14" spans="1:30">
      <c r="A14" s="15" t="s">
        <v>25</v>
      </c>
      <c r="B14" s="16">
        <f>B15*B28</f>
        <v>2790</v>
      </c>
      <c r="C14" s="30" t="s">
        <v>26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31"/>
    </row>
    <row r="15" spans="1:30">
      <c r="A15" s="15" t="s">
        <v>27</v>
      </c>
      <c r="B15" s="11">
        <v>90</v>
      </c>
      <c r="C15" s="30" t="s">
        <v>28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31"/>
    </row>
    <row r="16" spans="1:30">
      <c r="A16" s="15" t="s">
        <v>29</v>
      </c>
      <c r="B16" s="11">
        <v>100</v>
      </c>
      <c r="C16" s="30" t="s">
        <v>30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31"/>
    </row>
    <row r="17" spans="1:30" ht="13.5" thickBot="1">
      <c r="A17" s="19" t="s">
        <v>31</v>
      </c>
      <c r="B17" s="17">
        <f>B2+B9+B10</f>
        <v>-116500</v>
      </c>
      <c r="C17" s="41" t="s">
        <v>32</v>
      </c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3"/>
    </row>
    <row r="18" spans="1:30">
      <c r="B18" s="4"/>
    </row>
    <row r="21" spans="1:30" ht="94.5">
      <c r="A21" s="43" t="s">
        <v>41</v>
      </c>
      <c r="C21" s="5"/>
    </row>
    <row r="22" spans="1:30" s="1" customFormat="1" ht="76.5">
      <c r="A22" s="49" t="s">
        <v>33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</row>
    <row r="23" spans="1:30">
      <c r="A23" s="42" t="s">
        <v>34</v>
      </c>
      <c r="B23" s="9"/>
      <c r="C23" s="9"/>
    </row>
    <row r="24" spans="1:30">
      <c r="A24" s="42" t="s">
        <v>35</v>
      </c>
      <c r="B24" s="10">
        <f>IF(B5&gt;0*(B5&lt;-B4),B6,B4)</f>
        <v>-27000</v>
      </c>
      <c r="C24" s="9"/>
    </row>
    <row r="25" spans="1:30">
      <c r="A25" s="42" t="s">
        <v>36</v>
      </c>
      <c r="B25" s="9">
        <f>-B4</f>
        <v>27000</v>
      </c>
      <c r="C25" s="9"/>
    </row>
    <row r="26" spans="1:30">
      <c r="A26" s="42" t="s">
        <v>37</v>
      </c>
      <c r="B26" s="9">
        <f>MIN(B24,B25)</f>
        <v>-27000</v>
      </c>
      <c r="C26" s="9"/>
    </row>
    <row r="27" spans="1:30">
      <c r="A27" s="42" t="s">
        <v>38</v>
      </c>
      <c r="B27" s="3">
        <v>300</v>
      </c>
    </row>
    <row r="28" spans="1:30">
      <c r="A28" s="42" t="s">
        <v>39</v>
      </c>
      <c r="B28" s="3">
        <v>31</v>
      </c>
    </row>
    <row r="29" spans="1:30">
      <c r="A29" s="42" t="s">
        <v>40</v>
      </c>
      <c r="B29" s="3">
        <v>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Foi de lucru</vt:lpstr>
      </vt:variant>
      <vt:variant>
        <vt:i4>2</vt:i4>
      </vt:variant>
    </vt:vector>
  </HeadingPairs>
  <TitlesOfParts>
    <vt:vector size="2" baseType="lpstr">
      <vt:lpstr>Buyer Simulator</vt:lpstr>
      <vt:lpstr>Seller Simulator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 Vasile</dc:creator>
  <cp:lastModifiedBy>Vasile Eduard Valentin</cp:lastModifiedBy>
  <dcterms:created xsi:type="dcterms:W3CDTF">2019-08-02T12:32:54Z</dcterms:created>
  <dcterms:modified xsi:type="dcterms:W3CDTF">2020-05-14T13:40:29Z</dcterms:modified>
</cp:coreProperties>
</file>